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an.Nurce\Documents\Flori 2020\00  PBA 2021-2023\00 PBA 2021-2023_Faza e Dyte\"/>
    </mc:Choice>
  </mc:AlternateContent>
  <bookViews>
    <workbookView xWindow="480" yWindow="108" windowWidth="27792" windowHeight="12600" activeTab="1"/>
  </bookViews>
  <sheets>
    <sheet name="Tavanet MASR 21-23" sheetId="1" r:id="rId1"/>
    <sheet name="Tav 21-23 Analize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xlnm._FilterDatabase" localSheetId="0" hidden="1">'Tavanet MASR 21-23'!$B$3:$C$180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'Tavanet MASR 21-23'!$B$1:$T$180</definedName>
    <definedName name="_xlnm.Print_Area">#REF!</definedName>
    <definedName name="Print_Area_table10" localSheetId="0">#REF!</definedName>
    <definedName name="Print_Area_table10">#REF!</definedName>
    <definedName name="_xlnm.Print_Titles" localSheetId="0">'Tavanet MASR 21-23'!$1:$4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52511"/>
</workbook>
</file>

<file path=xl/calcChain.xml><?xml version="1.0" encoding="utf-8"?>
<calcChain xmlns="http://schemas.openxmlformats.org/spreadsheetml/2006/main">
  <c r="G39" i="2" l="1"/>
  <c r="G46" i="2"/>
  <c r="F46" i="2"/>
  <c r="E46" i="2"/>
  <c r="D46" i="2"/>
  <c r="C46" i="2"/>
  <c r="G47" i="2"/>
  <c r="F47" i="2"/>
  <c r="E47" i="2"/>
  <c r="D47" i="2"/>
  <c r="C47" i="2"/>
  <c r="D35" i="2"/>
  <c r="E35" i="2"/>
  <c r="C35" i="2"/>
  <c r="D34" i="2"/>
  <c r="E34" i="2"/>
  <c r="C34" i="2"/>
  <c r="D22" i="2"/>
  <c r="E22" i="2"/>
  <c r="F22" i="2"/>
  <c r="G22" i="2"/>
  <c r="C22" i="2"/>
  <c r="D23" i="2"/>
  <c r="E23" i="2"/>
  <c r="F23" i="2"/>
  <c r="G23" i="2"/>
  <c r="C23" i="2"/>
  <c r="I6" i="2"/>
  <c r="I7" i="2"/>
  <c r="I8" i="2"/>
  <c r="I9" i="2"/>
  <c r="I10" i="2"/>
  <c r="I5" i="2"/>
  <c r="I4" i="2"/>
  <c r="H6" i="2"/>
  <c r="H7" i="2"/>
  <c r="H8" i="2"/>
  <c r="H9" i="2"/>
  <c r="H10" i="2"/>
  <c r="H5" i="2"/>
  <c r="H4" i="2"/>
  <c r="I16" i="2"/>
  <c r="I17" i="2"/>
  <c r="I18" i="2"/>
  <c r="I19" i="2"/>
  <c r="I20" i="2"/>
  <c r="I21" i="2"/>
  <c r="I15" i="2"/>
  <c r="H21" i="2"/>
  <c r="H16" i="2"/>
  <c r="H17" i="2"/>
  <c r="H18" i="2"/>
  <c r="H19" i="2"/>
  <c r="H20" i="2"/>
  <c r="H15" i="2"/>
  <c r="F45" i="2" l="1"/>
  <c r="G45" i="2" s="1"/>
  <c r="F44" i="2"/>
  <c r="G44" i="2" s="1"/>
  <c r="F43" i="2"/>
  <c r="G43" i="2" s="1"/>
  <c r="F42" i="2"/>
  <c r="G42" i="2" s="1"/>
  <c r="F41" i="2"/>
  <c r="G41" i="2" s="1"/>
  <c r="F40" i="2"/>
  <c r="G40" i="2" s="1"/>
  <c r="F39" i="2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47" i="1"/>
  <c r="T46" i="1"/>
  <c r="R46" i="1"/>
  <c r="S46" i="1"/>
  <c r="Q46" i="1"/>
  <c r="P46" i="1"/>
  <c r="G27" i="2" l="1"/>
  <c r="F34" i="2"/>
  <c r="F35" i="2"/>
  <c r="H42" i="2"/>
  <c r="I42" i="2"/>
  <c r="H43" i="2"/>
  <c r="I43" i="2"/>
  <c r="I27" i="2"/>
  <c r="H27" i="2"/>
  <c r="I31" i="2"/>
  <c r="H31" i="2"/>
  <c r="H40" i="2"/>
  <c r="I40" i="2"/>
  <c r="H44" i="2"/>
  <c r="I44" i="2"/>
  <c r="I29" i="2"/>
  <c r="H29" i="2"/>
  <c r="I33" i="2"/>
  <c r="H33" i="2"/>
  <c r="I30" i="2"/>
  <c r="H30" i="2"/>
  <c r="I39" i="2"/>
  <c r="H39" i="2"/>
  <c r="I28" i="2"/>
  <c r="H28" i="2"/>
  <c r="I32" i="2"/>
  <c r="H32" i="2"/>
  <c r="I41" i="2"/>
  <c r="H41" i="2"/>
  <c r="I45" i="2"/>
  <c r="H45" i="2"/>
  <c r="D180" i="1"/>
  <c r="S5" i="1"/>
  <c r="T5" i="1" s="1"/>
  <c r="S6" i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3" i="1"/>
  <c r="S34" i="1"/>
  <c r="S35" i="1"/>
  <c r="S36" i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T34" i="1"/>
  <c r="T35" i="1"/>
  <c r="T36" i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 s="1"/>
  <c r="S84" i="1"/>
  <c r="T84" i="1" s="1"/>
  <c r="S85" i="1"/>
  <c r="T85" i="1" s="1"/>
  <c r="S86" i="1"/>
  <c r="T86" i="1" s="1"/>
  <c r="S87" i="1"/>
  <c r="T87" i="1" s="1"/>
  <c r="S88" i="1"/>
  <c r="T88" i="1" s="1"/>
  <c r="S89" i="1"/>
  <c r="T89" i="1" s="1"/>
  <c r="S90" i="1"/>
  <c r="T90" i="1" s="1"/>
  <c r="S91" i="1"/>
  <c r="T91" i="1" s="1"/>
  <c r="S92" i="1"/>
  <c r="T92" i="1" s="1"/>
  <c r="S93" i="1"/>
  <c r="T93" i="1" s="1"/>
  <c r="S94" i="1"/>
  <c r="T94" i="1" s="1"/>
  <c r="S95" i="1"/>
  <c r="T95" i="1" s="1"/>
  <c r="S96" i="1"/>
  <c r="T96" i="1" s="1"/>
  <c r="S97" i="1"/>
  <c r="T97" i="1" s="1"/>
  <c r="S98" i="1"/>
  <c r="T98" i="1" s="1"/>
  <c r="S99" i="1"/>
  <c r="T99" i="1" s="1"/>
  <c r="S100" i="1"/>
  <c r="T100" i="1" s="1"/>
  <c r="S101" i="1"/>
  <c r="T101" i="1" s="1"/>
  <c r="S102" i="1"/>
  <c r="T102" i="1" s="1"/>
  <c r="S103" i="1"/>
  <c r="T103" i="1" s="1"/>
  <c r="S104" i="1"/>
  <c r="T104" i="1" s="1"/>
  <c r="S105" i="1"/>
  <c r="T105" i="1" s="1"/>
  <c r="S106" i="1"/>
  <c r="T106" i="1"/>
  <c r="S107" i="1"/>
  <c r="T107" i="1" s="1"/>
  <c r="S108" i="1"/>
  <c r="T108" i="1" s="1"/>
  <c r="S109" i="1"/>
  <c r="T109" i="1" s="1"/>
  <c r="S110" i="1"/>
  <c r="T110" i="1" s="1"/>
  <c r="S111" i="1"/>
  <c r="T111" i="1" s="1"/>
  <c r="S112" i="1"/>
  <c r="T112" i="1" s="1"/>
  <c r="S113" i="1"/>
  <c r="T113" i="1" s="1"/>
  <c r="S114" i="1"/>
  <c r="T114" i="1" s="1"/>
  <c r="S115" i="1"/>
  <c r="T115" i="1" s="1"/>
  <c r="S116" i="1"/>
  <c r="T116" i="1" s="1"/>
  <c r="S117" i="1"/>
  <c r="T117" i="1" s="1"/>
  <c r="S118" i="1"/>
  <c r="T118" i="1" s="1"/>
  <c r="S119" i="1"/>
  <c r="T119" i="1" s="1"/>
  <c r="S120" i="1"/>
  <c r="T120" i="1" s="1"/>
  <c r="S121" i="1"/>
  <c r="T121" i="1" s="1"/>
  <c r="S123" i="1"/>
  <c r="T123" i="1" s="1"/>
  <c r="T122" i="1" s="1"/>
  <c r="S127" i="1"/>
  <c r="T127" i="1" s="1"/>
  <c r="S126" i="1"/>
  <c r="S125" i="1"/>
  <c r="T125" i="1"/>
  <c r="T126" i="1"/>
  <c r="S129" i="1"/>
  <c r="S128" i="1" s="1"/>
  <c r="T128" i="1" s="1"/>
  <c r="T129" i="1"/>
  <c r="S130" i="1"/>
  <c r="T130" i="1" s="1"/>
  <c r="S131" i="1"/>
  <c r="T131" i="1"/>
  <c r="S132" i="1"/>
  <c r="T132" i="1" s="1"/>
  <c r="S133" i="1"/>
  <c r="T133" i="1" s="1"/>
  <c r="S134" i="1"/>
  <c r="T134" i="1" s="1"/>
  <c r="S135" i="1"/>
  <c r="T135" i="1" s="1"/>
  <c r="S136" i="1"/>
  <c r="T136" i="1" s="1"/>
  <c r="S137" i="1"/>
  <c r="T137" i="1"/>
  <c r="S138" i="1"/>
  <c r="T138" i="1" s="1"/>
  <c r="S139" i="1"/>
  <c r="T139" i="1"/>
  <c r="S140" i="1"/>
  <c r="T140" i="1" s="1"/>
  <c r="S141" i="1"/>
  <c r="T141" i="1" s="1"/>
  <c r="S142" i="1"/>
  <c r="T142" i="1" s="1"/>
  <c r="S143" i="1"/>
  <c r="T143" i="1" s="1"/>
  <c r="S144" i="1"/>
  <c r="T144" i="1" s="1"/>
  <c r="S145" i="1"/>
  <c r="T145" i="1"/>
  <c r="S146" i="1"/>
  <c r="T146" i="1" s="1"/>
  <c r="S147" i="1"/>
  <c r="T147" i="1"/>
  <c r="S148" i="1"/>
  <c r="T148" i="1" s="1"/>
  <c r="S149" i="1"/>
  <c r="T149" i="1" s="1"/>
  <c r="S150" i="1"/>
  <c r="T150" i="1" s="1"/>
  <c r="S151" i="1"/>
  <c r="T151" i="1" s="1"/>
  <c r="S152" i="1"/>
  <c r="T152" i="1" s="1"/>
  <c r="S153" i="1"/>
  <c r="T153" i="1"/>
  <c r="S154" i="1"/>
  <c r="T154" i="1" s="1"/>
  <c r="S155" i="1"/>
  <c r="T155" i="1" s="1"/>
  <c r="S156" i="1"/>
  <c r="T156" i="1" s="1"/>
  <c r="S157" i="1"/>
  <c r="T157" i="1" s="1"/>
  <c r="S158" i="1"/>
  <c r="T158" i="1" s="1"/>
  <c r="S159" i="1"/>
  <c r="T159" i="1" s="1"/>
  <c r="S160" i="1"/>
  <c r="T160" i="1" s="1"/>
  <c r="S161" i="1"/>
  <c r="T161" i="1"/>
  <c r="S162" i="1"/>
  <c r="T162" i="1" s="1"/>
  <c r="S163" i="1"/>
  <c r="T163" i="1"/>
  <c r="S164" i="1"/>
  <c r="T164" i="1" s="1"/>
  <c r="S165" i="1"/>
  <c r="T165" i="1" s="1"/>
  <c r="S166" i="1"/>
  <c r="T166" i="1" s="1"/>
  <c r="S167" i="1"/>
  <c r="T167" i="1" s="1"/>
  <c r="S168" i="1"/>
  <c r="T168" i="1" s="1"/>
  <c r="S169" i="1"/>
  <c r="T169" i="1"/>
  <c r="S170" i="1"/>
  <c r="T170" i="1" s="1"/>
  <c r="S171" i="1"/>
  <c r="T171" i="1" s="1"/>
  <c r="S172" i="1"/>
  <c r="T172" i="1" s="1"/>
  <c r="S173" i="1"/>
  <c r="T173" i="1" s="1"/>
  <c r="S174" i="1"/>
  <c r="T174" i="1" s="1"/>
  <c r="S175" i="1"/>
  <c r="T175" i="1" s="1"/>
  <c r="S176" i="1"/>
  <c r="T176" i="1" s="1"/>
  <c r="S177" i="1"/>
  <c r="T177" i="1"/>
  <c r="S178" i="1"/>
  <c r="T178" i="1" s="1"/>
  <c r="S179" i="1"/>
  <c r="T179" i="1"/>
  <c r="S122" i="1"/>
  <c r="R180" i="1"/>
  <c r="Q180" i="1"/>
  <c r="P180" i="1"/>
  <c r="M5" i="1"/>
  <c r="N5" i="1" s="1"/>
  <c r="M6" i="1"/>
  <c r="N6" i="1" s="1"/>
  <c r="M7" i="1"/>
  <c r="N7" i="1" s="1"/>
  <c r="M8" i="1"/>
  <c r="N8" i="1" s="1"/>
  <c r="M9" i="1"/>
  <c r="N9" i="1"/>
  <c r="M10" i="1"/>
  <c r="N10" i="1" s="1"/>
  <c r="M11" i="1"/>
  <c r="N11" i="1" s="1"/>
  <c r="M12" i="1"/>
  <c r="N12" i="1" s="1"/>
  <c r="M13" i="1"/>
  <c r="N13" i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3" i="1"/>
  <c r="M34" i="1"/>
  <c r="M35" i="1"/>
  <c r="N35" i="1" s="1"/>
  <c r="M36" i="1"/>
  <c r="N36" i="1" s="1"/>
  <c r="M37" i="1"/>
  <c r="M38" i="1"/>
  <c r="M39" i="1"/>
  <c r="M40" i="1"/>
  <c r="N40" i="1" s="1"/>
  <c r="M41" i="1"/>
  <c r="M42" i="1"/>
  <c r="N42" i="1" s="1"/>
  <c r="M43" i="1"/>
  <c r="N43" i="1" s="1"/>
  <c r="M44" i="1"/>
  <c r="N44" i="1" s="1"/>
  <c r="M45" i="1"/>
  <c r="N33" i="1"/>
  <c r="N34" i="1"/>
  <c r="N37" i="1"/>
  <c r="N38" i="1"/>
  <c r="N39" i="1"/>
  <c r="N41" i="1"/>
  <c r="N45" i="1"/>
  <c r="M47" i="1"/>
  <c r="N47" i="1" s="1"/>
  <c r="M48" i="1"/>
  <c r="N48" i="1" s="1"/>
  <c r="M49" i="1"/>
  <c r="N49" i="1" s="1"/>
  <c r="M50" i="1"/>
  <c r="N50" i="1"/>
  <c r="M51" i="1"/>
  <c r="N51" i="1" s="1"/>
  <c r="M52" i="1"/>
  <c r="N52" i="1" s="1"/>
  <c r="M53" i="1"/>
  <c r="N53" i="1" s="1"/>
  <c r="M54" i="1"/>
  <c r="N54" i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/>
  <c r="M63" i="1"/>
  <c r="N63" i="1" s="1"/>
  <c r="M64" i="1"/>
  <c r="N64" i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/>
  <c r="M95" i="1"/>
  <c r="N95" i="1" s="1"/>
  <c r="M96" i="1"/>
  <c r="N96" i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/>
  <c r="M103" i="1"/>
  <c r="N103" i="1" s="1"/>
  <c r="M104" i="1"/>
  <c r="N104" i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/>
  <c r="M111" i="1"/>
  <c r="N111" i="1" s="1"/>
  <c r="M112" i="1"/>
  <c r="N112" i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/>
  <c r="M119" i="1"/>
  <c r="N119" i="1" s="1"/>
  <c r="M120" i="1"/>
  <c r="N120" i="1"/>
  <c r="M121" i="1"/>
  <c r="N121" i="1" s="1"/>
  <c r="M123" i="1"/>
  <c r="N123" i="1" s="1"/>
  <c r="N122" i="1" s="1"/>
  <c r="M127" i="1"/>
  <c r="M126" i="1"/>
  <c r="N126" i="1" s="1"/>
  <c r="M125" i="1"/>
  <c r="N127" i="1"/>
  <c r="M129" i="1"/>
  <c r="M128" i="1" s="1"/>
  <c r="N128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22" i="1"/>
  <c r="L180" i="1"/>
  <c r="L184" i="1" s="1"/>
  <c r="K180" i="1"/>
  <c r="K184" i="1" s="1"/>
  <c r="J180" i="1"/>
  <c r="J184" i="1" s="1"/>
  <c r="G5" i="1"/>
  <c r="H5" i="1" s="1"/>
  <c r="G6" i="1"/>
  <c r="H6" i="1" s="1"/>
  <c r="G7" i="1"/>
  <c r="H7" i="1" s="1"/>
  <c r="G8" i="1"/>
  <c r="H8" i="1" s="1"/>
  <c r="G9" i="1"/>
  <c r="H9" i="1"/>
  <c r="G10" i="1"/>
  <c r="H10" i="1" s="1"/>
  <c r="G11" i="1"/>
  <c r="H11" i="1" s="1"/>
  <c r="G12" i="1"/>
  <c r="H12" i="1" s="1"/>
  <c r="G13" i="1"/>
  <c r="H13" i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/>
  <c r="G26" i="1"/>
  <c r="H26" i="1" s="1"/>
  <c r="G27" i="1"/>
  <c r="H27" i="1" s="1"/>
  <c r="G28" i="1"/>
  <c r="H28" i="1" s="1"/>
  <c r="G29" i="1"/>
  <c r="H29" i="1"/>
  <c r="G30" i="1"/>
  <c r="H30" i="1" s="1"/>
  <c r="G31" i="1"/>
  <c r="H31" i="1" s="1"/>
  <c r="G33" i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G42" i="1"/>
  <c r="H42" i="1" s="1"/>
  <c r="G43" i="1"/>
  <c r="H43" i="1" s="1"/>
  <c r="G44" i="1"/>
  <c r="H44" i="1" s="1"/>
  <c r="G45" i="1"/>
  <c r="H45" i="1" s="1"/>
  <c r="H33" i="1"/>
  <c r="H41" i="1"/>
  <c r="G54" i="1"/>
  <c r="H54" i="1" s="1"/>
  <c r="G55" i="1"/>
  <c r="H55" i="1" s="1"/>
  <c r="G56" i="1"/>
  <c r="H56" i="1" s="1"/>
  <c r="G57" i="1"/>
  <c r="H57" i="1"/>
  <c r="G58" i="1"/>
  <c r="H58" i="1" s="1"/>
  <c r="G59" i="1"/>
  <c r="H59" i="1" s="1"/>
  <c r="G60" i="1"/>
  <c r="H60" i="1" s="1"/>
  <c r="G61" i="1"/>
  <c r="H61" i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/>
  <c r="G74" i="1"/>
  <c r="H74" i="1" s="1"/>
  <c r="G75" i="1"/>
  <c r="H75" i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/>
  <c r="G82" i="1"/>
  <c r="H82" i="1" s="1"/>
  <c r="G83" i="1"/>
  <c r="H83" i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/>
  <c r="G90" i="1"/>
  <c r="H90" i="1" s="1"/>
  <c r="G91" i="1"/>
  <c r="H91" i="1"/>
  <c r="G92" i="1"/>
  <c r="H92" i="1" s="1"/>
  <c r="G93" i="1"/>
  <c r="H93" i="1"/>
  <c r="G94" i="1"/>
  <c r="H94" i="1" s="1"/>
  <c r="G95" i="1"/>
  <c r="H95" i="1" s="1"/>
  <c r="G96" i="1"/>
  <c r="H96" i="1" s="1"/>
  <c r="G97" i="1"/>
  <c r="H97" i="1"/>
  <c r="G98" i="1"/>
  <c r="H98" i="1" s="1"/>
  <c r="G99" i="1"/>
  <c r="H99" i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/>
  <c r="G106" i="1"/>
  <c r="H106" i="1" s="1"/>
  <c r="G107" i="1"/>
  <c r="H107" i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/>
  <c r="G114" i="1"/>
  <c r="H114" i="1" s="1"/>
  <c r="G115" i="1"/>
  <c r="H115" i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/>
  <c r="G123" i="1"/>
  <c r="H123" i="1" s="1"/>
  <c r="H122" i="1" s="1"/>
  <c r="G127" i="1"/>
  <c r="G126" i="1"/>
  <c r="H126" i="1" s="1"/>
  <c r="G125" i="1"/>
  <c r="H125" i="1" s="1"/>
  <c r="G129" i="1"/>
  <c r="G128" i="1" s="1"/>
  <c r="H128" i="1" s="1"/>
  <c r="G130" i="1"/>
  <c r="H130" i="1" s="1"/>
  <c r="G131" i="1"/>
  <c r="H131" i="1" s="1"/>
  <c r="G132" i="1"/>
  <c r="H132" i="1" s="1"/>
  <c r="G133" i="1"/>
  <c r="H133" i="1"/>
  <c r="G134" i="1"/>
  <c r="H134" i="1" s="1"/>
  <c r="G135" i="1"/>
  <c r="H135" i="1"/>
  <c r="G136" i="1"/>
  <c r="H136" i="1" s="1"/>
  <c r="G137" i="1"/>
  <c r="H137" i="1"/>
  <c r="G138" i="1"/>
  <c r="H138" i="1" s="1"/>
  <c r="G139" i="1"/>
  <c r="H139" i="1" s="1"/>
  <c r="G140" i="1"/>
  <c r="H140" i="1" s="1"/>
  <c r="G141" i="1"/>
  <c r="H141" i="1"/>
  <c r="G142" i="1"/>
  <c r="H142" i="1" s="1"/>
  <c r="G143" i="1"/>
  <c r="H143" i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/>
  <c r="G150" i="1"/>
  <c r="H150" i="1" s="1"/>
  <c r="G151" i="1"/>
  <c r="H151" i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/>
  <c r="G158" i="1"/>
  <c r="H158" i="1" s="1"/>
  <c r="G159" i="1"/>
  <c r="H159" i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/>
  <c r="G166" i="1"/>
  <c r="H166" i="1" s="1"/>
  <c r="G167" i="1"/>
  <c r="H167" i="1"/>
  <c r="G168" i="1"/>
  <c r="H168" i="1" s="1"/>
  <c r="G169" i="1"/>
  <c r="H169" i="1"/>
  <c r="G170" i="1"/>
  <c r="H170" i="1" s="1"/>
  <c r="G171" i="1"/>
  <c r="H171" i="1" s="1"/>
  <c r="G172" i="1"/>
  <c r="H172" i="1" s="1"/>
  <c r="G173" i="1"/>
  <c r="H173" i="1"/>
  <c r="G174" i="1"/>
  <c r="H174" i="1" s="1"/>
  <c r="G175" i="1"/>
  <c r="H175" i="1"/>
  <c r="G176" i="1"/>
  <c r="H176" i="1" s="1"/>
  <c r="G177" i="1"/>
  <c r="H177" i="1"/>
  <c r="G178" i="1"/>
  <c r="H178" i="1" s="1"/>
  <c r="G179" i="1"/>
  <c r="H179" i="1" s="1"/>
  <c r="G122" i="1"/>
  <c r="F180" i="1"/>
  <c r="F184" i="1" s="1"/>
  <c r="E180" i="1"/>
  <c r="E184" i="1" s="1"/>
  <c r="M183" i="1"/>
  <c r="N183" i="1" s="1"/>
  <c r="G183" i="1"/>
  <c r="H183" i="1" s="1"/>
  <c r="D184" i="1"/>
  <c r="L1" i="1"/>
  <c r="G34" i="2" l="1"/>
  <c r="G35" i="2"/>
  <c r="S124" i="1"/>
  <c r="T124" i="1" s="1"/>
  <c r="G124" i="1"/>
  <c r="H124" i="1" s="1"/>
  <c r="N129" i="1"/>
  <c r="G32" i="1"/>
  <c r="G180" i="1" s="1"/>
  <c r="G184" i="1" s="1"/>
  <c r="H127" i="1"/>
  <c r="T6" i="1"/>
  <c r="H129" i="1"/>
  <c r="M124" i="1"/>
  <c r="N124" i="1" s="1"/>
  <c r="N125" i="1"/>
  <c r="M32" i="1"/>
  <c r="S32" i="1"/>
  <c r="T32" i="1" s="1"/>
  <c r="T33" i="1"/>
  <c r="H32" i="1" l="1"/>
  <c r="H180" i="1"/>
  <c r="H184" i="1" s="1"/>
  <c r="T180" i="1"/>
  <c r="S180" i="1"/>
  <c r="N32" i="1"/>
  <c r="N180" i="1" s="1"/>
  <c r="N184" i="1" s="1"/>
  <c r="M180" i="1"/>
  <c r="M184" i="1" s="1"/>
</calcChain>
</file>

<file path=xl/sharedStrings.xml><?xml version="1.0" encoding="utf-8"?>
<sst xmlns="http://schemas.openxmlformats.org/spreadsheetml/2006/main" count="305" uniqueCount="186">
  <si>
    <t>Viti 2021</t>
  </si>
  <si>
    <t>Viti 2022</t>
  </si>
  <si>
    <t>Viti 2023</t>
  </si>
  <si>
    <t>Kodi</t>
  </si>
  <si>
    <t>Emertimi i Institucionit / Programit</t>
  </si>
  <si>
    <t xml:space="preserve">Totali i Shp. Korrente </t>
  </si>
  <si>
    <t>Shpenzimet Kapitale</t>
  </si>
  <si>
    <t>Totali i Shpenzimeve Buxhetore</t>
  </si>
  <si>
    <t>min</t>
  </si>
  <si>
    <t>Financim i Brendshem</t>
  </si>
  <si>
    <t>Financimi i
Huaj</t>
  </si>
  <si>
    <t>Totali i Shp. Kapitale</t>
  </si>
  <si>
    <t>s</t>
  </si>
  <si>
    <t>Ctrl</t>
  </si>
  <si>
    <t>Hidden reserve</t>
  </si>
  <si>
    <t>reserve</t>
  </si>
  <si>
    <t>Presidenca</t>
  </si>
  <si>
    <t>Veprimtaria e Presidentit</t>
  </si>
  <si>
    <t>Kuvendi</t>
  </si>
  <si>
    <t>Planifikimi, Menaxhimi dhe Administrimi</t>
  </si>
  <si>
    <t>Veprimtaria Ligjvenese</t>
  </si>
  <si>
    <t>Kryeministria</t>
  </si>
  <si>
    <t xml:space="preserve">Ministria e Bujqesise dhe Zhvillimit Rural </t>
  </si>
  <si>
    <t>Siguria ushqimore dhe mbrojtja e konsumatorit</t>
  </si>
  <si>
    <t>Menaxhimi i infrastruktures se kullimit dhe ujitjes</t>
  </si>
  <si>
    <t>Zhvillimi Rural duke mbesht. Prodh. Bujq, Blek, Agroind dhe Market.</t>
  </si>
  <si>
    <t>Keshillimi dhe Informacioni Bujqesor</t>
  </si>
  <si>
    <t>Menaxhimi qendrueshem i tokes bujqesore</t>
  </si>
  <si>
    <t>Mbeshtetje per Peshkimin</t>
  </si>
  <si>
    <t>Ministria e Infrastruktures dhe Energjise</t>
  </si>
  <si>
    <t>Transporti rrugor</t>
  </si>
  <si>
    <t>Transporti Detar</t>
  </si>
  <si>
    <t>Transporti Hekurudhor</t>
  </si>
  <si>
    <t>Transporti Ajror</t>
  </si>
  <si>
    <t>Furnizimi me Uje dhe Kanalizime</t>
  </si>
  <si>
    <t>Menaxhimi i Mbetjeve Urbane</t>
  </si>
  <si>
    <t>Mbeshtetje per Energjine</t>
  </si>
  <si>
    <t xml:space="preserve">Mbeshtetje per Burimet Natyrore </t>
  </si>
  <si>
    <t>Mbeshtetje per Industrine</t>
  </si>
  <si>
    <t xml:space="preserve">Planifikimi Urban </t>
  </si>
  <si>
    <t>Ministria e Financave dhe Ekonomisë</t>
  </si>
  <si>
    <t>Menaxhimi i Shpenzimeve Publike</t>
  </si>
  <si>
    <t>Ekzekutimi i Pagesave te Ndryshme</t>
  </si>
  <si>
    <t>Menaxhimi i te Ardhurave Tatimore</t>
  </si>
  <si>
    <t>Menaxhimi i te Ardhurave Doganore</t>
  </si>
  <si>
    <t>Lufta kunder Transaksioneve Financiare Jo-Ligjore</t>
  </si>
  <si>
    <t>Mbeshtetje per Zhvillim Ekonomik</t>
  </si>
  <si>
    <t>Mbeshtetje per Mbikq. e Tregut, Infrast. e Ciles. dhe Pron. Industr.</t>
  </si>
  <si>
    <t>Sigurimi Shoqeror</t>
  </si>
  <si>
    <t>Tregu i Punes</t>
  </si>
  <si>
    <t>Inspektimi ne Pune</t>
  </si>
  <si>
    <t>Arsimi i  Mesem (profesional)</t>
  </si>
  <si>
    <t>Strehimi</t>
  </si>
  <si>
    <t>Ministria e Arsimit, Sportit dhe Rinise</t>
  </si>
  <si>
    <t>Arsimi Baze (perfshire parashkollorin)</t>
  </si>
  <si>
    <t>Arsimi i Mesem (i pergjithshem)</t>
  </si>
  <si>
    <t>Arsimi Universitar</t>
  </si>
  <si>
    <t>Fonde per Shkencen</t>
  </si>
  <si>
    <t>Zhvillimi i Sportit dhe Rinise</t>
  </si>
  <si>
    <t>Ministria e Kultures</t>
  </si>
  <si>
    <t xml:space="preserve">Trashegimia Kulturore dhe Muzete </t>
  </si>
  <si>
    <t xml:space="preserve">Arti dhe Kultura </t>
  </si>
  <si>
    <t>Sherbimet e Kujdesit Paresor</t>
  </si>
  <si>
    <t>Sherbimet e Kujdesit Dytesor</t>
  </si>
  <si>
    <t>Sherbimet e Shendetit Publik</t>
  </si>
  <si>
    <t>Sherbimi Kombetar i Urgjences</t>
  </si>
  <si>
    <t>Perkujdesi Social</t>
  </si>
  <si>
    <t>Rehabilitimi  i te Perndjekurve Politik</t>
  </si>
  <si>
    <t>Ministria e Drejtesise</t>
  </si>
  <si>
    <t>Ndihma Juridike</t>
  </si>
  <si>
    <t>Publikimet Zyrtare</t>
  </si>
  <si>
    <t>Mjekesia Ligjore</t>
  </si>
  <si>
    <t>Sistemi i Burgjeve</t>
  </si>
  <si>
    <t>Sherbimi i Permbarimit Gjyqesor</t>
  </si>
  <si>
    <t>Sherbimet per çeshtjet e biresimeve</t>
  </si>
  <si>
    <t>Sherbimi i Kthimit dhe Kompensimit te Pronave</t>
  </si>
  <si>
    <t>Sherbimi i Proves</t>
  </si>
  <si>
    <t>Ministria për Europën dhe Punët e Jashtme</t>
  </si>
  <si>
    <t>Mbeshtetje diplomatike jashte shtetit</t>
  </si>
  <si>
    <t>Aktiviteti diplomatik dhe konsullor i MPJ</t>
  </si>
  <si>
    <t>Mbeshtetja Institucionale per Procesin e Integrimit</t>
  </si>
  <si>
    <t>Ministria e Brendshme</t>
  </si>
  <si>
    <t>Policia e Shtetit</t>
  </si>
  <si>
    <t>Garda e Republikes</t>
  </si>
  <si>
    <t>Prefekturat dhe Funksionet e Deleguara te Pushtetit Vendor</t>
  </si>
  <si>
    <t>Sherbimi i Gjendjes Civile</t>
  </si>
  <si>
    <t>Ministria e Mbrojtjes</t>
  </si>
  <si>
    <t>Forcat e Luftimit</t>
  </si>
  <si>
    <t>Arsimi Ushtarak</t>
  </si>
  <si>
    <t>Mbeshtetja e Luftimit</t>
  </si>
  <si>
    <t>Mbeshtetje per Shendetesine</t>
  </si>
  <si>
    <t>Mbeshtetje Sociale per Ushtaraket</t>
  </si>
  <si>
    <t xml:space="preserve">Emergjencat Civile </t>
  </si>
  <si>
    <t>Sherbimi Informativ Shteteror</t>
  </si>
  <si>
    <t>Veprimtaria Informative Shteterore</t>
  </si>
  <si>
    <t>Drejtoria e Radio Televizionit</t>
  </si>
  <si>
    <t xml:space="preserve">Sherbimet per shqiptaret jashte kufirit </t>
  </si>
  <si>
    <t>Projekte teknike per futjen e teknologjive te reja</t>
  </si>
  <si>
    <t>Prodhime filmike ose veprimtari artistike mbarekombetare</t>
  </si>
  <si>
    <t>Orkestra simfonike e RTSH dhe Kinematografise</t>
  </si>
  <si>
    <t>Drejtoria e Pergjithshme e Arkivave</t>
  </si>
  <si>
    <t>Akademia e Shkences</t>
  </si>
  <si>
    <t xml:space="preserve">Veprimtaria Akademike </t>
  </si>
  <si>
    <t>Kontrolli Larte  i Shtetit</t>
  </si>
  <si>
    <t>Veprimtaria Audituese e KLSH</t>
  </si>
  <si>
    <t>Ministria e Turizmit dhe Mjedisit</t>
  </si>
  <si>
    <t>Programe per mbrojtjen e Mjedisit</t>
  </si>
  <si>
    <t>Administrimi i Pyjeve</t>
  </si>
  <si>
    <t>Zhvillimi i Turizmit</t>
  </si>
  <si>
    <t>Prokuroria e Pergjithshme</t>
  </si>
  <si>
    <t>Këshilli I Lartë Gjyqësor</t>
  </si>
  <si>
    <t>Buxheti Gjyqesor</t>
  </si>
  <si>
    <t>Gjykata Kushtetuese</t>
  </si>
  <si>
    <t>Veprimtaria Gjyqesore Kushtetuese</t>
  </si>
  <si>
    <t>Agjensia Telegrafike Shqiptare</t>
  </si>
  <si>
    <t>Veprimtaria Telegrafike e ATSH-se</t>
  </si>
  <si>
    <t>Këshilli I Lartë I Prokurorisë</t>
  </si>
  <si>
    <t>Veprimtaria e KLP</t>
  </si>
  <si>
    <t>Partite Politike</t>
  </si>
  <si>
    <t>Mbeshtetje per Partite Politike</t>
  </si>
  <si>
    <t>Mbeshtetje per Shoqatat</t>
  </si>
  <si>
    <t>Mbeshtetje per Organizatat e Veteraneve me Status</t>
  </si>
  <si>
    <t>Struktura e Posaçme kundër Korrupsionit dhe Krimit të Organizuar</t>
  </si>
  <si>
    <t>Veprimtaria e SPAK</t>
  </si>
  <si>
    <t>Instituti Statistikes</t>
  </si>
  <si>
    <t xml:space="preserve">Veprimtaria Statistikore </t>
  </si>
  <si>
    <t>Shkolla e Magjistratures</t>
  </si>
  <si>
    <t>Veprimtaria Arsimore</t>
  </si>
  <si>
    <t>Fondi i Zhvillimit Shqiptar</t>
  </si>
  <si>
    <t>Programe Zhvillimi</t>
  </si>
  <si>
    <t>Infrastruktura Vendore dhe Rajonale</t>
  </si>
  <si>
    <t>Programi "100 Fshatrat"</t>
  </si>
  <si>
    <t>Qendra Kombetare e Kinematografise</t>
  </si>
  <si>
    <t>Mbeshtetja e veprimtarise kinematografike</t>
  </si>
  <si>
    <t>Institucionet e sistemit te drejtesise</t>
  </si>
  <si>
    <t>Inspektoriati I Larte  i Drejtesise</t>
  </si>
  <si>
    <t>Veprimtaria e rivlerësimit kalimtar të magjistratit</t>
  </si>
  <si>
    <t>Veprimtaria e apelimit të rivlerësimit kalimtar</t>
  </si>
  <si>
    <t>Veprimtaria e komisionerit publik</t>
  </si>
  <si>
    <t>Avokati i Popullit</t>
  </si>
  <si>
    <t>Sherbimi i avokatise</t>
  </si>
  <si>
    <t>Komisioneri per Mbikqyrjen e Sherbimit Civil</t>
  </si>
  <si>
    <t>Komisioni Qendror i Zgjedhjeve</t>
  </si>
  <si>
    <t>Zgjedhjet e pergjithshme dhe lokale</t>
  </si>
  <si>
    <t>Inspektorati i Lartë i Deklarimit dhe Kontrollit të Pasurive dhe Konfliktit të Interesave </t>
  </si>
  <si>
    <t>Autoriteti i Konkurences</t>
  </si>
  <si>
    <t>Mbikqyrja e tregut &amp; Garantimi i konkurences</t>
  </si>
  <si>
    <t>Keshilli Kombetar i Kontabilitetit</t>
  </si>
  <si>
    <t>Institucione te tjera Qeveritare</t>
  </si>
  <si>
    <t>Sherbime Qeveritare</t>
  </si>
  <si>
    <t>Sherbimi i Prokurimit Publik</t>
  </si>
  <si>
    <t>Sherbimi per diasporen</t>
  </si>
  <si>
    <t>Administrimi I ujrave</t>
  </si>
  <si>
    <t>Sherbimi i Avokatise Shteterore</t>
  </si>
  <si>
    <t>Sherbime te tjera</t>
  </si>
  <si>
    <t>e-Qeverisja</t>
  </si>
  <si>
    <t>Menaxhimi dhe Zhvillimi i Administrates Publike</t>
  </si>
  <si>
    <t>Mbeshtetje per Kultet Fetare</t>
  </si>
  <si>
    <t>Mbeshtetje per Shoqerine Civile</t>
  </si>
  <si>
    <t>Komisioneri për te Drejten e Informimit dhe  Mbrojtjen e të Dhënave Personale</t>
  </si>
  <si>
    <t>Veprimtaria e komisionit te prokurimit publik</t>
  </si>
  <si>
    <t>Komisioneri per Mbrojtjen nga Diskriminimi</t>
  </si>
  <si>
    <t>Instituti i Studimeve te Krimeve te Komunizmit</t>
  </si>
  <si>
    <t>Autoriteti per te Drejten e Informimit nga dosjet e ish-sigurimit</t>
  </si>
  <si>
    <t>TOTALI</t>
  </si>
  <si>
    <r>
      <rPr>
        <b/>
        <sz val="11"/>
        <color rgb="FFFF0000"/>
        <rFont val="Arial"/>
        <family val="2"/>
        <charset val="238"/>
      </rPr>
      <t>Tavanet përfundimtare</t>
    </r>
    <r>
      <rPr>
        <b/>
        <sz val="11"/>
        <rFont val="Arial"/>
        <family val="2"/>
      </rPr>
      <t>- SIPAS MINISTRIVE TE LINJES DHE INSTITUCIONEVE BUXHETORE (</t>
    </r>
    <r>
      <rPr>
        <b/>
        <sz val="11"/>
        <color rgb="FFFF0000"/>
        <rFont val="Arial"/>
        <family val="2"/>
        <charset val="238"/>
      </rPr>
      <t>ne 000/LEK</t>
    </r>
    <r>
      <rPr>
        <b/>
        <sz val="11"/>
        <rFont val="Arial"/>
        <family val="2"/>
      </rPr>
      <t>)</t>
    </r>
  </si>
  <si>
    <t>Ministria e Shendetesise dhe Mbrojtjes Sociale</t>
  </si>
  <si>
    <t>Rritja ne % krahasuar me vitin paraardhes</t>
  </si>
  <si>
    <t>Buxheti  faktik 2019</t>
  </si>
  <si>
    <t>Rritja ne 000 leke krahasuar me vitin paraardhes 2020</t>
  </si>
  <si>
    <t>Rritja ne 000 leke krahasuar me vitin paraardhes 2021</t>
  </si>
  <si>
    <t>Rritja ne 000 leke krahasuar me vitin paraardhes 2022</t>
  </si>
  <si>
    <t>Tavanet përfundimtare Viti 2022,  SIPAS PROGRAMEVE BUXHETORE (ne 000/LEK)</t>
  </si>
  <si>
    <t>Tavanet përfundimtare Viti 2023, SIPAS PROGRAMEVE BUXHETORE (ne 000/LEK)</t>
  </si>
  <si>
    <t>Buxheti I rishikuar 2020 krahasuar me vitin paraardhes 2019</t>
  </si>
  <si>
    <t>Rritja ne 000 leke ndaj vitit paraardhes 2020</t>
  </si>
  <si>
    <t>Rritja ne % krahasuar me vitin paraardhes 2020</t>
  </si>
  <si>
    <t>Rritja ne % krahasuar me vitin paraardhes 2021</t>
  </si>
  <si>
    <t>Rritja ne 000 leke ndaj vitit paraardhes 2021</t>
  </si>
  <si>
    <t>Totali i Shpenzimeve Buxhetore 2020</t>
  </si>
  <si>
    <t>Totali i Shp. Korrente 2020</t>
  </si>
  <si>
    <t>Shpenzimet Kapitale 2020</t>
  </si>
  <si>
    <t>Rritja ne % krahasuar me vitin paraardhes 2022</t>
  </si>
  <si>
    <t>Rritja ne 000 leke ndaj vitit paraardhes 2022</t>
  </si>
  <si>
    <r>
      <rPr>
        <b/>
        <sz val="14"/>
        <color rgb="FFFF0000"/>
        <rFont val="Arial"/>
        <family val="2"/>
        <charset val="238"/>
      </rPr>
      <t xml:space="preserve">Tavanet përfundimtare Viti 2021, </t>
    </r>
    <r>
      <rPr>
        <b/>
        <sz val="14"/>
        <rFont val="Arial"/>
        <family val="2"/>
        <charset val="238"/>
      </rPr>
      <t xml:space="preserve"> SIPAS PROGRAMEVE BUXHETORE (</t>
    </r>
    <r>
      <rPr>
        <b/>
        <sz val="14"/>
        <color rgb="FFFF0000"/>
        <rFont val="Arial"/>
        <family val="2"/>
        <charset val="238"/>
      </rPr>
      <t>ne 000/LEK</t>
    </r>
    <r>
      <rPr>
        <b/>
        <sz val="14"/>
        <rFont val="Arial"/>
        <family val="2"/>
        <charset val="238"/>
      </rPr>
      <t>)</t>
    </r>
  </si>
  <si>
    <r>
      <rPr>
        <b/>
        <sz val="12"/>
        <color indexed="10"/>
        <rFont val="Arial"/>
        <family val="2"/>
      </rPr>
      <t>Buxheti I Rishikuar per vitin 2020 me AKTI NORMATIV  Nr.28, dt 02.7.2020</t>
    </r>
    <r>
      <rPr>
        <b/>
        <sz val="12"/>
        <rFont val="Arial"/>
        <family val="2"/>
      </rPr>
      <t xml:space="preserve"> Sipas Programeve  buxhetore ne 000 Leke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</si>
</sst>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00000"/>
    <numFmt numFmtId="170" formatCode="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#,##0.0"/>
    <numFmt numFmtId="177" formatCode="_(* #,##0_);_(* \(#,##0\);_(* &quot;-&quot;??_);_(@_)"/>
    <numFmt numFmtId="178" formatCode="_-* #,##0.00_L_e_k_-;\-* #,##0.00_L_e_k_-;_-* &quot;-&quot;??_L_e_k_-;_-@_-"/>
    <numFmt numFmtId="179" formatCode="#,##0.000"/>
    <numFmt numFmtId="180" formatCode="mmmm\ d\,\ yyyy"/>
    <numFmt numFmtId="181" formatCode="_([$€]* #,##0.00_);_([$€]* \(#,##0.00\);_([$€]* &quot;-&quot;??_);_(@_)"/>
    <numFmt numFmtId="182" formatCode="0.0%"/>
    <numFmt numFmtId="183" formatCode="#,##0\ &quot;Kč&quot;;\-#,##0\ &quot;Kč&quot;"/>
    <numFmt numFmtId="184" formatCode="_-&quot;¢&quot;* #,##0_-;\-&quot;¢&quot;* #,##0_-;_-&quot;¢&quot;* &quot;-&quot;_-;_-@_-"/>
    <numFmt numFmtId="185" formatCode="_-&quot;¢&quot;* #,##0.00_-;\-&quot;¢&quot;* #,##0.00_-;_-&quot;¢&quot;* &quot;-&quot;??_-;_-@_-"/>
    <numFmt numFmtId="186" formatCode="[&gt;=0.05]#,##0.0;[&lt;=-0.05]\-#,##0.0;?0.0"/>
    <numFmt numFmtId="187" formatCode="[Black]#,##0.0;[Black]\-#,##0.0;;"/>
    <numFmt numFmtId="188" formatCode="[Black][&gt;0.05]#,##0.0;[Black][&lt;-0.05]\-#,##0.0;;"/>
    <numFmt numFmtId="189" formatCode="[Black][&gt;0.5]#,##0;[Black][&lt;-0.5]\-#,##0;;"/>
    <numFmt numFmtId="190" formatCode="#,##0.0____"/>
    <numFmt numFmtId="191" formatCode="General\ \ \ \ \ \ "/>
    <numFmt numFmtId="192" formatCode="0.0\ \ \ \ \ \ \ \ "/>
    <numFmt numFmtId="193" formatCode="mmmm\ yyyy"/>
    <numFmt numFmtId="194" formatCode="0.0"/>
    <numFmt numFmtId="195" formatCode="\$#,##0.00\ ;\(\$#,##0.00\)"/>
    <numFmt numFmtId="196" formatCode="_-* #,##0_-;\-* #,##0_-;_-* &quot;-&quot;??_-;_-@_-"/>
  </numFmts>
  <fonts count="60">
    <font>
      <sz val="10"/>
      <name val="Arial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</font>
    <font>
      <b/>
      <sz val="10"/>
      <color rgb="FFFF0000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  <charset val="238"/>
    </font>
    <font>
      <b/>
      <sz val="9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0"/>
      <color rgb="FFFF000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6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C00000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0"/>
      <name val="Arial CE"/>
      <charset val="238"/>
    </font>
    <font>
      <sz val="12"/>
      <name val="Times"/>
      <family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9"/>
      <name val="Times"/>
      <family val="1"/>
    </font>
    <font>
      <sz val="8"/>
      <name val="Arial"/>
      <family val="2"/>
      <charset val="238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  <charset val="238"/>
    </font>
    <font>
      <sz val="10"/>
      <name val="CTimesRoman"/>
    </font>
    <font>
      <sz val="10"/>
      <name val="Times New Roman"/>
      <family val="1"/>
      <charset val="238"/>
    </font>
    <font>
      <sz val="10"/>
      <name val="Tms Rmn"/>
    </font>
    <font>
      <sz val="12"/>
      <name val="Tms Rmn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sz val="10"/>
      <color indexed="8"/>
      <name val="Arial"/>
      <family val="2"/>
    </font>
    <font>
      <b/>
      <sz val="10"/>
      <name val="Tms Rmn"/>
    </font>
    <font>
      <sz val="18"/>
      <color theme="3"/>
      <name val="Cambria"/>
      <family val="2"/>
      <scheme val="major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indexed="10"/>
      <name val="Arial"/>
      <family val="2"/>
    </font>
    <font>
      <sz val="12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92">
    <border>
      <left/>
      <right/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double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/>
      <top style="dotted">
        <color auto="1"/>
      </top>
      <bottom/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0">
    <xf numFmtId="0" fontId="0" fillId="0" borderId="0"/>
    <xf numFmtId="0" fontId="7" fillId="0" borderId="0"/>
    <xf numFmtId="0" fontId="20" fillId="0" borderId="0">
      <alignment vertical="top"/>
    </xf>
    <xf numFmtId="0" fontId="20" fillId="0" borderId="0">
      <alignment vertical="top"/>
    </xf>
    <xf numFmtId="0" fontId="21" fillId="0" borderId="0"/>
    <xf numFmtId="0" fontId="21" fillId="0" borderId="0"/>
    <xf numFmtId="0" fontId="21" fillId="0" borderId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3" fontId="18" fillId="11" borderId="69" applyNumberFormat="0"/>
    <xf numFmtId="3" fontId="9" fillId="11" borderId="69" applyNumberFormat="0"/>
    <xf numFmtId="0" fontId="23" fillId="0" borderId="70" applyNumberFormat="0" applyFont="0" applyFill="0" applyAlignment="0" applyProtection="0"/>
    <xf numFmtId="0" fontId="24" fillId="0" borderId="0"/>
    <xf numFmtId="0" fontId="24" fillId="0" borderId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68" fontId="9" fillId="0" borderId="0" applyFont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7" fontId="9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9" fontId="27" fillId="0" borderId="0">
      <alignment horizontal="right" vertical="top"/>
    </xf>
    <xf numFmtId="179" fontId="27" fillId="0" borderId="0">
      <alignment horizontal="right" vertical="top"/>
    </xf>
    <xf numFmtId="3" fontId="9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4" fontId="9" fillId="0" borderId="0" applyFill="0" applyBorder="0" applyAlignment="0" applyProtection="0"/>
    <xf numFmtId="180" fontId="9" fillId="0" borderId="0" applyFill="0" applyBorder="0" applyAlignment="0" applyProtection="0"/>
    <xf numFmtId="0" fontId="23" fillId="0" borderId="0" applyFont="0" applyFill="0" applyBorder="0" applyAlignment="0" applyProtection="0"/>
    <xf numFmtId="0" fontId="18" fillId="12" borderId="0" applyNumberFormat="0" applyBorder="0" applyProtection="0"/>
    <xf numFmtId="0" fontId="9" fillId="12" borderId="0" applyNumberFormat="0" applyBorder="0" applyProtection="0"/>
    <xf numFmtId="181" fontId="18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9" fillId="13" borderId="71" applyNumberFormat="0" applyFont="0" applyBorder="0" applyAlignment="0" applyProtection="0">
      <alignment horizontal="right"/>
    </xf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2" fontId="9" fillId="0" borderId="0" applyFill="0" applyBorder="0" applyAlignment="0" applyProtection="0"/>
    <xf numFmtId="38" fontId="28" fillId="1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8" fillId="14" borderId="69" applyNumberFormat="0" applyBorder="0" applyProtection="0"/>
    <xf numFmtId="0" fontId="9" fillId="14" borderId="69" applyNumberFormat="0" applyBorder="0" applyProtection="0"/>
    <xf numFmtId="176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10" fontId="28" fillId="15" borderId="2" applyNumberFormat="0" applyBorder="0" applyAlignment="0" applyProtection="0"/>
    <xf numFmtId="3" fontId="18" fillId="16" borderId="0" applyNumberFormat="0" applyBorder="0"/>
    <xf numFmtId="3" fontId="9" fillId="16" borderId="0" applyNumberFormat="0" applyBorder="0"/>
    <xf numFmtId="176" fontId="32" fillId="0" borderId="0"/>
    <xf numFmtId="183" fontId="23" fillId="0" borderId="0" applyFont="0" applyFill="0" applyBorder="0" applyAlignment="0" applyProtection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8" fillId="17" borderId="69" applyNumberFormat="0"/>
    <xf numFmtId="0" fontId="9" fillId="17" borderId="69" applyNumberFormat="0"/>
    <xf numFmtId="3" fontId="18" fillId="18" borderId="69" applyNumberFormat="0" applyFont="0" applyAlignment="0"/>
    <xf numFmtId="3" fontId="9" fillId="18" borderId="69" applyNumberFormat="0" applyFont="0" applyAlignment="0"/>
    <xf numFmtId="184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0" fontId="34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" fillId="0" borderId="0"/>
    <xf numFmtId="0" fontId="9" fillId="0" borderId="0"/>
    <xf numFmtId="0" fontId="26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vertical="top"/>
    </xf>
    <xf numFmtId="0" fontId="9" fillId="0" borderId="0"/>
    <xf numFmtId="0" fontId="9" fillId="0" borderId="0"/>
    <xf numFmtId="0" fontId="36" fillId="0" borderId="0"/>
    <xf numFmtId="0" fontId="9" fillId="0" borderId="0"/>
    <xf numFmtId="0" fontId="9" fillId="0" borderId="0"/>
    <xf numFmtId="0" fontId="9" fillId="0" borderId="0">
      <alignment vertical="top"/>
    </xf>
    <xf numFmtId="0" fontId="3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9" fillId="0" borderId="0">
      <alignment vertical="top"/>
    </xf>
    <xf numFmtId="0" fontId="38" fillId="0" borderId="0"/>
    <xf numFmtId="186" fontId="39" fillId="0" borderId="0" applyFill="0" applyBorder="0" applyAlignment="0" applyProtection="0">
      <alignment horizontal="right"/>
    </xf>
    <xf numFmtId="0" fontId="9" fillId="0" borderId="0"/>
    <xf numFmtId="0" fontId="18" fillId="19" borderId="69" applyNumberFormat="0" applyFont="0" applyAlignment="0" applyProtection="0"/>
    <xf numFmtId="40" fontId="40" fillId="15" borderId="0">
      <alignment horizontal="right"/>
    </xf>
    <xf numFmtId="10" fontId="18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187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2" fontId="23" fillId="0" borderId="0" applyFont="0" applyFill="0" applyBorder="0" applyAlignment="0" applyProtection="0"/>
    <xf numFmtId="190" fontId="39" fillId="0" borderId="0" applyFill="0" applyBorder="0" applyAlignment="0">
      <alignment horizontal="centerContinuous"/>
    </xf>
    <xf numFmtId="3" fontId="18" fillId="20" borderId="69" applyNumberFormat="0"/>
    <xf numFmtId="3" fontId="9" fillId="20" borderId="69" applyNumberFormat="0"/>
    <xf numFmtId="0" fontId="22" fillId="0" borderId="0"/>
    <xf numFmtId="0" fontId="41" fillId="0" borderId="0"/>
    <xf numFmtId="0" fontId="20" fillId="0" borderId="0">
      <alignment vertical="top"/>
    </xf>
    <xf numFmtId="0" fontId="18" fillId="0" borderId="0" applyNumberFormat="0"/>
    <xf numFmtId="0" fontId="9" fillId="0" borderId="0" applyNumberFormat="0"/>
    <xf numFmtId="0" fontId="42" fillId="0" borderId="0" applyNumberFormat="0" applyFill="0" applyBorder="0" applyAlignment="0" applyProtection="0"/>
    <xf numFmtId="0" fontId="9" fillId="0" borderId="60" applyNumberFormat="0" applyFill="0" applyAlignment="0" applyProtection="0"/>
    <xf numFmtId="0" fontId="43" fillId="0" borderId="0" applyNumberFormat="0" applyFont="0" applyFill="0" applyBorder="0" applyAlignment="0" applyProtection="0">
      <alignment vertical="top"/>
    </xf>
    <xf numFmtId="0" fontId="44" fillId="0" borderId="0" applyNumberFormat="0" applyFont="0" applyFill="0" applyBorder="0" applyAlignment="0" applyProtection="0">
      <alignment vertical="top"/>
    </xf>
    <xf numFmtId="0" fontId="44" fillId="0" borderId="0" applyNumberFormat="0" applyFont="0" applyFill="0" applyBorder="0" applyAlignment="0" applyProtection="0">
      <alignment vertical="top"/>
    </xf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>
      <alignment horizontal="left" vertical="top"/>
    </xf>
    <xf numFmtId="0" fontId="43" fillId="0" borderId="0" applyNumberFormat="0" applyFont="0" applyFill="0" applyBorder="0" applyAlignment="0" applyProtection="0">
      <alignment horizontal="left" vertical="top"/>
    </xf>
    <xf numFmtId="0" fontId="43" fillId="0" borderId="0" applyNumberFormat="0" applyFont="0" applyFill="0" applyBorder="0" applyAlignment="0" applyProtection="0">
      <alignment horizontal="left" vertical="top"/>
    </xf>
    <xf numFmtId="0" fontId="39" fillId="0" borderId="0"/>
    <xf numFmtId="0" fontId="45" fillId="0" borderId="0">
      <alignment horizontal="left" wrapText="1"/>
    </xf>
    <xf numFmtId="0" fontId="46" fillId="0" borderId="72" applyNumberFormat="0" applyFont="0" applyFill="0" applyBorder="0" applyAlignment="0" applyProtection="0">
      <alignment horizontal="center" wrapText="1"/>
    </xf>
    <xf numFmtId="191" fontId="22" fillId="0" borderId="0" applyNumberFormat="0" applyFont="0" applyFill="0" applyBorder="0" applyAlignment="0" applyProtection="0">
      <alignment horizontal="right"/>
    </xf>
    <xf numFmtId="0" fontId="46" fillId="0" borderId="0" applyNumberFormat="0" applyFont="0" applyFill="0" applyBorder="0" applyAlignment="0" applyProtection="0">
      <alignment horizontal="left" indent="1"/>
    </xf>
    <xf numFmtId="192" fontId="46" fillId="0" borderId="0" applyNumberFormat="0" applyFont="0" applyFill="0" applyBorder="0" applyAlignment="0" applyProtection="0"/>
    <xf numFmtId="0" fontId="39" fillId="0" borderId="72" applyNumberFormat="0" applyFont="0" applyFill="0" applyAlignment="0" applyProtection="0">
      <alignment horizontal="center"/>
    </xf>
    <xf numFmtId="0" fontId="39" fillId="0" borderId="0" applyNumberFormat="0" applyFont="0" applyFill="0" applyBorder="0" applyAlignment="0" applyProtection="0">
      <alignment horizontal="left" wrapText="1" indent="1"/>
    </xf>
    <xf numFmtId="0" fontId="46" fillId="0" borderId="0" applyNumberFormat="0" applyFont="0" applyFill="0" applyBorder="0" applyAlignment="0" applyProtection="0">
      <alignment horizontal="left" indent="1"/>
    </xf>
    <xf numFmtId="0" fontId="39" fillId="0" borderId="0" applyNumberFormat="0" applyFont="0" applyFill="0" applyBorder="0" applyAlignment="0" applyProtection="0">
      <alignment horizontal="left" wrapText="1" indent="2"/>
    </xf>
    <xf numFmtId="193" fontId="39" fillId="0" borderId="0">
      <alignment horizontal="right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4" fontId="49" fillId="0" borderId="0">
      <alignment horizontal="right"/>
    </xf>
    <xf numFmtId="0" fontId="50" fillId="0" borderId="0" applyProtection="0"/>
    <xf numFmtId="195" fontId="50" fillId="0" borderId="0" applyProtection="0"/>
    <xf numFmtId="0" fontId="51" fillId="0" borderId="0" applyProtection="0"/>
    <xf numFmtId="0" fontId="52" fillId="0" borderId="0" applyProtection="0"/>
    <xf numFmtId="0" fontId="50" fillId="0" borderId="73" applyProtection="0"/>
    <xf numFmtId="0" fontId="50" fillId="0" borderId="0"/>
    <xf numFmtId="10" fontId="50" fillId="0" borderId="0" applyProtection="0"/>
    <xf numFmtId="0" fontId="50" fillId="0" borderId="0"/>
    <xf numFmtId="2" fontId="50" fillId="0" borderId="0" applyProtection="0"/>
    <xf numFmtId="4" fontId="50" fillId="0" borderId="0" applyProtection="0"/>
    <xf numFmtId="43" fontId="53" fillId="0" borderId="0" applyFont="0" applyFill="0" applyBorder="0" applyAlignment="0" applyProtection="0"/>
    <xf numFmtId="9" fontId="53" fillId="0" borderId="0" applyFont="0" applyFill="0" applyBorder="0" applyAlignment="0" applyProtection="0"/>
  </cellStyleXfs>
  <cellXfs count="222">
    <xf numFmtId="0" fontId="0" fillId="0" borderId="0" xfId="0"/>
    <xf numFmtId="3" fontId="0" fillId="0" borderId="0" xfId="0" applyNumberFormat="1"/>
    <xf numFmtId="0" fontId="4" fillId="0" borderId="0" xfId="0" applyFont="1"/>
    <xf numFmtId="169" fontId="4" fillId="0" borderId="0" xfId="0" applyNumberFormat="1" applyFont="1" applyAlignment="1">
      <alignment horizontal="center"/>
    </xf>
    <xf numFmtId="0" fontId="0" fillId="0" borderId="0" xfId="0" applyBorder="1"/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1" fontId="8" fillId="0" borderId="11" xfId="1" applyNumberFormat="1" applyFont="1" applyFill="1" applyBorder="1" applyAlignment="1">
      <alignment horizontal="center" wrapText="1"/>
    </xf>
    <xf numFmtId="3" fontId="8" fillId="0" borderId="12" xfId="0" applyNumberFormat="1" applyFont="1" applyBorder="1"/>
    <xf numFmtId="3" fontId="5" fillId="3" borderId="13" xfId="0" applyNumberFormat="1" applyFont="1" applyFill="1" applyBorder="1"/>
    <xf numFmtId="3" fontId="5" fillId="4" borderId="12" xfId="0" applyNumberFormat="1" applyFont="1" applyFill="1" applyBorder="1"/>
    <xf numFmtId="3" fontId="5" fillId="4" borderId="14" xfId="0" applyNumberFormat="1" applyFont="1" applyFill="1" applyBorder="1"/>
    <xf numFmtId="3" fontId="5" fillId="3" borderId="12" xfId="0" applyNumberFormat="1" applyFont="1" applyFill="1" applyBorder="1"/>
    <xf numFmtId="3" fontId="5" fillId="3" borderId="15" xfId="0" applyNumberFormat="1" applyFont="1" applyFill="1" applyBorder="1"/>
    <xf numFmtId="0" fontId="9" fillId="0" borderId="0" xfId="0" applyFont="1" applyBorder="1"/>
    <xf numFmtId="169" fontId="6" fillId="0" borderId="5" xfId="0" applyNumberFormat="1" applyFont="1" applyBorder="1" applyAlignment="1">
      <alignment horizontal="center"/>
    </xf>
    <xf numFmtId="170" fontId="6" fillId="0" borderId="6" xfId="0" applyNumberFormat="1" applyFont="1" applyBorder="1"/>
    <xf numFmtId="3" fontId="6" fillId="3" borderId="7" xfId="0" applyNumberFormat="1" applyFont="1" applyFill="1" applyBorder="1"/>
    <xf numFmtId="3" fontId="6" fillId="4" borderId="6" xfId="0" applyNumberFormat="1" applyFont="1" applyFill="1" applyBorder="1"/>
    <xf numFmtId="3" fontId="6" fillId="4" borderId="9" xfId="0" applyNumberFormat="1" applyFont="1" applyFill="1" applyBorder="1"/>
    <xf numFmtId="3" fontId="6" fillId="3" borderId="6" xfId="0" applyNumberFormat="1" applyFont="1" applyFill="1" applyBorder="1"/>
    <xf numFmtId="3" fontId="6" fillId="3" borderId="10" xfId="0" applyNumberFormat="1" applyFont="1" applyFill="1" applyBorder="1"/>
    <xf numFmtId="0" fontId="9" fillId="0" borderId="0" xfId="0" applyFont="1"/>
    <xf numFmtId="3" fontId="5" fillId="3" borderId="16" xfId="0" applyNumberFormat="1" applyFont="1" applyFill="1" applyBorder="1"/>
    <xf numFmtId="169" fontId="6" fillId="0" borderId="17" xfId="0" applyNumberFormat="1" applyFont="1" applyBorder="1" applyAlignment="1">
      <alignment horizontal="center"/>
    </xf>
    <xf numFmtId="169" fontId="6" fillId="0" borderId="18" xfId="0" applyNumberFormat="1" applyFont="1" applyBorder="1"/>
    <xf numFmtId="3" fontId="6" fillId="3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3" borderId="20" xfId="0" applyNumberFormat="1" applyFont="1" applyFill="1" applyBorder="1"/>
    <xf numFmtId="3" fontId="6" fillId="3" borderId="22" xfId="0" applyNumberFormat="1" applyFont="1" applyFill="1" applyBorder="1"/>
    <xf numFmtId="169" fontId="6" fillId="0" borderId="23" xfId="0" applyNumberFormat="1" applyFont="1" applyFill="1" applyBorder="1" applyAlignment="1">
      <alignment horizontal="center"/>
    </xf>
    <xf numFmtId="170" fontId="6" fillId="0" borderId="24" xfId="0" applyNumberFormat="1" applyFont="1" applyFill="1" applyBorder="1"/>
    <xf numFmtId="3" fontId="6" fillId="3" borderId="13" xfId="0" applyNumberFormat="1" applyFont="1" applyFill="1" applyBorder="1"/>
    <xf numFmtId="3" fontId="6" fillId="4" borderId="25" xfId="0" applyNumberFormat="1" applyFont="1" applyFill="1" applyBorder="1"/>
    <xf numFmtId="3" fontId="6" fillId="4" borderId="26" xfId="0" applyNumberFormat="1" applyFont="1" applyFill="1" applyBorder="1"/>
    <xf numFmtId="3" fontId="6" fillId="3" borderId="24" xfId="0" applyNumberFormat="1" applyFont="1" applyFill="1" applyBorder="1"/>
    <xf numFmtId="3" fontId="6" fillId="3" borderId="27" xfId="0" applyNumberFormat="1" applyFont="1" applyFill="1" applyBorder="1"/>
    <xf numFmtId="3" fontId="6" fillId="4" borderId="24" xfId="0" applyNumberFormat="1" applyFont="1" applyFill="1" applyBorder="1"/>
    <xf numFmtId="3" fontId="8" fillId="0" borderId="12" xfId="0" applyNumberFormat="1" applyFont="1" applyFill="1" applyBorder="1" applyAlignment="1">
      <alignment horizontal="left"/>
    </xf>
    <xf numFmtId="3" fontId="5" fillId="4" borderId="24" xfId="0" applyNumberFormat="1" applyFont="1" applyFill="1" applyBorder="1"/>
    <xf numFmtId="169" fontId="6" fillId="0" borderId="28" xfId="0" applyNumberFormat="1" applyFont="1" applyFill="1" applyBorder="1" applyAlignment="1">
      <alignment horizontal="center"/>
    </xf>
    <xf numFmtId="170" fontId="6" fillId="0" borderId="29" xfId="0" applyNumberFormat="1" applyFont="1" applyFill="1" applyBorder="1"/>
    <xf numFmtId="3" fontId="6" fillId="3" borderId="30" xfId="0" applyNumberFormat="1" applyFont="1" applyFill="1" applyBorder="1"/>
    <xf numFmtId="3" fontId="6" fillId="4" borderId="29" xfId="0" applyNumberFormat="1" applyFont="1" applyFill="1" applyBorder="1"/>
    <xf numFmtId="3" fontId="6" fillId="4" borderId="31" xfId="0" applyNumberFormat="1" applyFont="1" applyFill="1" applyBorder="1"/>
    <xf numFmtId="3" fontId="6" fillId="3" borderId="29" xfId="0" applyNumberFormat="1" applyFont="1" applyFill="1" applyBorder="1"/>
    <xf numFmtId="3" fontId="6" fillId="3" borderId="32" xfId="0" applyNumberFormat="1" applyFont="1" applyFill="1" applyBorder="1"/>
    <xf numFmtId="3" fontId="5" fillId="4" borderId="29" xfId="0" applyNumberFormat="1" applyFont="1" applyFill="1" applyBorder="1"/>
    <xf numFmtId="3" fontId="5" fillId="3" borderId="30" xfId="0" applyNumberFormat="1" applyFont="1" applyFill="1" applyBorder="1"/>
    <xf numFmtId="3" fontId="8" fillId="0" borderId="12" xfId="1" applyNumberFormat="1" applyFont="1" applyFill="1" applyBorder="1" applyAlignment="1">
      <alignment horizontal="left" wrapText="1"/>
    </xf>
    <xf numFmtId="169" fontId="6" fillId="0" borderId="28" xfId="0" applyNumberFormat="1" applyFont="1" applyBorder="1" applyAlignment="1">
      <alignment horizontal="center"/>
    </xf>
    <xf numFmtId="170" fontId="6" fillId="0" borderId="29" xfId="0" applyNumberFormat="1" applyFont="1" applyBorder="1"/>
    <xf numFmtId="3" fontId="5" fillId="4" borderId="16" xfId="0" applyNumberFormat="1" applyFont="1" applyFill="1" applyBorder="1"/>
    <xf numFmtId="169" fontId="6" fillId="0" borderId="29" xfId="0" applyNumberFormat="1" applyFont="1" applyBorder="1"/>
    <xf numFmtId="3" fontId="6" fillId="4" borderId="33" xfId="0" applyNumberFormat="1" applyFont="1" applyFill="1" applyBorder="1"/>
    <xf numFmtId="3" fontId="6" fillId="4" borderId="30" xfId="0" applyNumberFormat="1" applyFont="1" applyFill="1" applyBorder="1"/>
    <xf numFmtId="0" fontId="0" fillId="5" borderId="0" xfId="0" applyFill="1" applyBorder="1"/>
    <xf numFmtId="0" fontId="0" fillId="5" borderId="0" xfId="0" applyFill="1"/>
    <xf numFmtId="169" fontId="6" fillId="0" borderId="34" xfId="0" applyNumberFormat="1" applyFont="1" applyBorder="1" applyAlignment="1">
      <alignment horizontal="center"/>
    </xf>
    <xf numFmtId="170" fontId="6" fillId="0" borderId="20" xfId="0" applyNumberFormat="1" applyFont="1" applyBorder="1"/>
    <xf numFmtId="169" fontId="6" fillId="0" borderId="35" xfId="0" applyNumberFormat="1" applyFont="1" applyBorder="1" applyAlignment="1">
      <alignment horizontal="center"/>
    </xf>
    <xf numFmtId="170" fontId="6" fillId="0" borderId="33" xfId="0" applyNumberFormat="1" applyFont="1" applyBorder="1"/>
    <xf numFmtId="3" fontId="6" fillId="3" borderId="25" xfId="0" applyNumberFormat="1" applyFont="1" applyFill="1" applyBorder="1"/>
    <xf numFmtId="3" fontId="6" fillId="4" borderId="36" xfId="0" applyNumberFormat="1" applyFont="1" applyFill="1" applyBorder="1"/>
    <xf numFmtId="3" fontId="5" fillId="4" borderId="37" xfId="0" applyNumberFormat="1" applyFont="1" applyFill="1" applyBorder="1"/>
    <xf numFmtId="169" fontId="6" fillId="0" borderId="38" xfId="0" applyNumberFormat="1" applyFont="1" applyBorder="1" applyAlignment="1">
      <alignment horizontal="center"/>
    </xf>
    <xf numFmtId="169" fontId="6" fillId="0" borderId="39" xfId="0" applyNumberFormat="1" applyFont="1" applyBorder="1"/>
    <xf numFmtId="169" fontId="6" fillId="0" borderId="20" xfId="0" applyNumberFormat="1" applyFont="1" applyBorder="1"/>
    <xf numFmtId="0" fontId="0" fillId="6" borderId="0" xfId="0" applyFill="1" applyBorder="1"/>
    <xf numFmtId="0" fontId="0" fillId="6" borderId="0" xfId="0" applyFill="1"/>
    <xf numFmtId="3" fontId="6" fillId="3" borderId="33" xfId="0" applyNumberFormat="1" applyFont="1" applyFill="1" applyBorder="1"/>
    <xf numFmtId="3" fontId="6" fillId="3" borderId="40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3" fontId="8" fillId="0" borderId="12" xfId="0" applyNumberFormat="1" applyFont="1" applyBorder="1" applyAlignment="1">
      <alignment horizontal="left"/>
    </xf>
    <xf numFmtId="169" fontId="6" fillId="0" borderId="35" xfId="0" applyNumberFormat="1" applyFont="1" applyBorder="1"/>
    <xf numFmtId="0" fontId="0" fillId="0" borderId="18" xfId="0" applyBorder="1"/>
    <xf numFmtId="1" fontId="8" fillId="0" borderId="41" xfId="1" applyNumberFormat="1" applyFont="1" applyFill="1" applyBorder="1" applyAlignment="1">
      <alignment horizontal="center" wrapText="1"/>
    </xf>
    <xf numFmtId="3" fontId="8" fillId="0" borderId="42" xfId="1" applyNumberFormat="1" applyFont="1" applyFill="1" applyBorder="1" applyAlignment="1">
      <alignment horizontal="left" wrapText="1"/>
    </xf>
    <xf numFmtId="3" fontId="5" fillId="4" borderId="26" xfId="0" applyNumberFormat="1" applyFont="1" applyFill="1" applyBorder="1"/>
    <xf numFmtId="3" fontId="5" fillId="3" borderId="24" xfId="0" applyNumberFormat="1" applyFont="1" applyFill="1" applyBorder="1"/>
    <xf numFmtId="3" fontId="5" fillId="3" borderId="27" xfId="0" applyNumberFormat="1" applyFont="1" applyFill="1" applyBorder="1"/>
    <xf numFmtId="3" fontId="6" fillId="3" borderId="43" xfId="0" applyNumberFormat="1" applyFont="1" applyFill="1" applyBorder="1"/>
    <xf numFmtId="3" fontId="6" fillId="3" borderId="44" xfId="0" applyNumberFormat="1" applyFont="1" applyFill="1" applyBorder="1"/>
    <xf numFmtId="3" fontId="6" fillId="4" borderId="45" xfId="0" applyNumberFormat="1" applyFont="1" applyFill="1" applyBorder="1"/>
    <xf numFmtId="3" fontId="6" fillId="4" borderId="46" xfId="0" applyNumberFormat="1" applyFont="1" applyFill="1" applyBorder="1"/>
    <xf numFmtId="3" fontId="6" fillId="3" borderId="45" xfId="0" applyNumberFormat="1" applyFont="1" applyFill="1" applyBorder="1"/>
    <xf numFmtId="3" fontId="6" fillId="3" borderId="47" xfId="0" applyNumberFormat="1" applyFont="1" applyFill="1" applyBorder="1"/>
    <xf numFmtId="3" fontId="5" fillId="3" borderId="48" xfId="0" applyNumberFormat="1" applyFont="1" applyFill="1" applyBorder="1"/>
    <xf numFmtId="3" fontId="6" fillId="3" borderId="49" xfId="0" applyNumberFormat="1" applyFont="1" applyFill="1" applyBorder="1"/>
    <xf numFmtId="3" fontId="6" fillId="3" borderId="50" xfId="0" applyNumberFormat="1" applyFont="1" applyFill="1" applyBorder="1"/>
    <xf numFmtId="3" fontId="10" fillId="0" borderId="12" xfId="1" applyNumberFormat="1" applyFont="1" applyFill="1" applyBorder="1" applyAlignment="1">
      <alignment horizontal="left"/>
    </xf>
    <xf numFmtId="169" fontId="8" fillId="0" borderId="12" xfId="0" applyNumberFormat="1" applyFont="1" applyBorder="1"/>
    <xf numFmtId="169" fontId="6" fillId="0" borderId="33" xfId="0" applyNumberFormat="1" applyFont="1" applyBorder="1"/>
    <xf numFmtId="3" fontId="5" fillId="3" borderId="7" xfId="0" applyNumberFormat="1" applyFont="1" applyFill="1" applyBorder="1"/>
    <xf numFmtId="3" fontId="5" fillId="4" borderId="9" xfId="0" applyNumberFormat="1" applyFont="1" applyFill="1" applyBorder="1"/>
    <xf numFmtId="3" fontId="5" fillId="3" borderId="6" xfId="0" applyNumberFormat="1" applyFont="1" applyFill="1" applyBorder="1"/>
    <xf numFmtId="3" fontId="5" fillId="3" borderId="10" xfId="0" applyNumberFormat="1" applyFont="1" applyFill="1" applyBorder="1"/>
    <xf numFmtId="3" fontId="5" fillId="4" borderId="6" xfId="0" applyNumberFormat="1" applyFont="1" applyFill="1" applyBorder="1"/>
    <xf numFmtId="3" fontId="5" fillId="3" borderId="51" xfId="0" applyNumberFormat="1" applyFont="1" applyFill="1" applyBorder="1"/>
    <xf numFmtId="3" fontId="5" fillId="4" borderId="52" xfId="0" applyNumberFormat="1" applyFont="1" applyFill="1" applyBorder="1"/>
    <xf numFmtId="3" fontId="5" fillId="3" borderId="8" xfId="0" applyNumberFormat="1" applyFont="1" applyFill="1" applyBorder="1"/>
    <xf numFmtId="3" fontId="5" fillId="3" borderId="53" xfId="0" applyNumberFormat="1" applyFont="1" applyFill="1" applyBorder="1"/>
    <xf numFmtId="3" fontId="5" fillId="4" borderId="8" xfId="0" applyNumberFormat="1" applyFont="1" applyFill="1" applyBorder="1"/>
    <xf numFmtId="3" fontId="5" fillId="4" borderId="54" xfId="0" applyNumberFormat="1" applyFont="1" applyFill="1" applyBorder="1"/>
    <xf numFmtId="0" fontId="11" fillId="0" borderId="0" xfId="0" applyFont="1" applyBorder="1"/>
    <xf numFmtId="3" fontId="12" fillId="7" borderId="57" xfId="0" applyNumberFormat="1" applyFont="1" applyFill="1" applyBorder="1"/>
    <xf numFmtId="3" fontId="12" fillId="7" borderId="58" xfId="0" applyNumberFormat="1" applyFont="1" applyFill="1" applyBorder="1"/>
    <xf numFmtId="3" fontId="12" fillId="7" borderId="56" xfId="0" applyNumberFormat="1" applyFont="1" applyFill="1" applyBorder="1"/>
    <xf numFmtId="3" fontId="12" fillId="7" borderId="59" xfId="0" applyNumberFormat="1" applyFont="1" applyFill="1" applyBorder="1"/>
    <xf numFmtId="0" fontId="11" fillId="0" borderId="0" xfId="0" applyFont="1"/>
    <xf numFmtId="169" fontId="13" fillId="0" borderId="0" xfId="1" applyNumberFormat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left"/>
    </xf>
    <xf numFmtId="169" fontId="0" fillId="0" borderId="0" xfId="0" applyNumberFormat="1" applyAlignment="1">
      <alignment horizontal="center"/>
    </xf>
    <xf numFmtId="3" fontId="5" fillId="0" borderId="60" xfId="0" applyNumberFormat="1" applyFont="1" applyBorder="1"/>
    <xf numFmtId="3" fontId="5" fillId="0" borderId="61" xfId="0" applyNumberFormat="1" applyFont="1" applyBorder="1" applyAlignment="1">
      <alignment horizontal="center"/>
    </xf>
    <xf numFmtId="3" fontId="14" fillId="8" borderId="62" xfId="0" applyNumberFormat="1" applyFont="1" applyFill="1" applyBorder="1" applyAlignment="1">
      <alignment horizontal="center"/>
    </xf>
    <xf numFmtId="3" fontId="5" fillId="9" borderId="63" xfId="0" applyNumberFormat="1" applyFont="1" applyFill="1" applyBorder="1"/>
    <xf numFmtId="3" fontId="5" fillId="9" borderId="60" xfId="0" applyNumberFormat="1" applyFont="1" applyFill="1" applyBorder="1"/>
    <xf numFmtId="3" fontId="5" fillId="9" borderId="64" xfId="0" applyNumberFormat="1" applyFont="1" applyFill="1" applyBorder="1"/>
    <xf numFmtId="3" fontId="5" fillId="0" borderId="0" xfId="0" applyNumberFormat="1" applyFont="1" applyBorder="1"/>
    <xf numFmtId="0" fontId="15" fillId="0" borderId="0" xfId="0" applyFont="1" applyBorder="1"/>
    <xf numFmtId="169" fontId="15" fillId="0" borderId="61" xfId="0" applyNumberFormat="1" applyFont="1" applyBorder="1" applyAlignment="1">
      <alignment horizontal="center"/>
    </xf>
    <xf numFmtId="0" fontId="16" fillId="10" borderId="65" xfId="0" applyFont="1" applyFill="1" applyBorder="1" applyAlignment="1">
      <alignment horizontal="right"/>
    </xf>
    <xf numFmtId="3" fontId="12" fillId="5" borderId="66" xfId="0" applyNumberFormat="1" applyFont="1" applyFill="1" applyBorder="1"/>
    <xf numFmtId="3" fontId="12" fillId="10" borderId="67" xfId="0" applyNumberFormat="1" applyFont="1" applyFill="1" applyBorder="1"/>
    <xf numFmtId="3" fontId="12" fillId="10" borderId="68" xfId="0" applyNumberFormat="1" applyFont="1" applyFill="1" applyBorder="1"/>
    <xf numFmtId="3" fontId="12" fillId="5" borderId="67" xfId="0" applyNumberFormat="1" applyFont="1" applyFill="1" applyBorder="1"/>
    <xf numFmtId="0" fontId="15" fillId="0" borderId="0" xfId="0" applyFont="1"/>
    <xf numFmtId="0" fontId="17" fillId="0" borderId="0" xfId="0" applyFont="1" applyBorder="1"/>
    <xf numFmtId="0" fontId="18" fillId="0" borderId="0" xfId="0" applyFont="1" applyAlignment="1">
      <alignment horizontal="center"/>
    </xf>
    <xf numFmtId="0" fontId="17" fillId="0" borderId="0" xfId="0" applyFont="1"/>
    <xf numFmtId="3" fontId="19" fillId="0" borderId="0" xfId="0" applyNumberFormat="1" applyFont="1"/>
    <xf numFmtId="169" fontId="1" fillId="0" borderId="0" xfId="0" applyNumberFormat="1" applyFont="1" applyAlignment="1">
      <alignment horizontal="left"/>
    </xf>
    <xf numFmtId="0" fontId="4" fillId="2" borderId="0" xfId="0" applyFont="1" applyFill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169" fontId="6" fillId="0" borderId="23" xfId="0" applyNumberFormat="1" applyFont="1" applyBorder="1" applyAlignment="1">
      <alignment horizontal="center"/>
    </xf>
    <xf numFmtId="169" fontId="6" fillId="0" borderId="24" xfId="0" applyNumberFormat="1" applyFont="1" applyBorder="1"/>
    <xf numFmtId="0" fontId="5" fillId="3" borderId="74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3" fontId="5" fillId="3" borderId="75" xfId="0" applyNumberFormat="1" applyFont="1" applyFill="1" applyBorder="1"/>
    <xf numFmtId="3" fontId="6" fillId="3" borderId="0" xfId="0" applyNumberFormat="1" applyFont="1" applyFill="1" applyBorder="1"/>
    <xf numFmtId="3" fontId="5" fillId="3" borderId="76" xfId="0" applyNumberFormat="1" applyFont="1" applyFill="1" applyBorder="1"/>
    <xf numFmtId="3" fontId="6" fillId="3" borderId="18" xfId="0" applyNumberFormat="1" applyFont="1" applyFill="1" applyBorder="1"/>
    <xf numFmtId="3" fontId="6" fillId="3" borderId="77" xfId="0" applyNumberFormat="1" applyFont="1" applyFill="1" applyBorder="1"/>
    <xf numFmtId="3" fontId="6" fillId="3" borderId="39" xfId="0" applyNumberFormat="1" applyFont="1" applyFill="1" applyBorder="1"/>
    <xf numFmtId="3" fontId="6" fillId="3" borderId="78" xfId="0" applyNumberFormat="1" applyFont="1" applyFill="1" applyBorder="1"/>
    <xf numFmtId="3" fontId="5" fillId="3" borderId="0" xfId="0" applyNumberFormat="1" applyFont="1" applyFill="1" applyBorder="1"/>
    <xf numFmtId="3" fontId="5" fillId="3" borderId="77" xfId="0" applyNumberFormat="1" applyFont="1" applyFill="1" applyBorder="1"/>
    <xf numFmtId="3" fontId="6" fillId="3" borderId="72" xfId="0" applyNumberFormat="1" applyFont="1" applyFill="1" applyBorder="1"/>
    <xf numFmtId="3" fontId="6" fillId="3" borderId="9" xfId="0" applyNumberFormat="1" applyFont="1" applyFill="1" applyBorder="1"/>
    <xf numFmtId="3" fontId="6" fillId="3" borderId="31" xfId="0" applyNumberFormat="1" applyFont="1" applyFill="1" applyBorder="1"/>
    <xf numFmtId="3" fontId="5" fillId="3" borderId="79" xfId="0" applyNumberFormat="1" applyFont="1" applyFill="1" applyBorder="1"/>
    <xf numFmtId="3" fontId="12" fillId="7" borderId="80" xfId="0" applyNumberFormat="1" applyFont="1" applyFill="1" applyBorder="1"/>
    <xf numFmtId="3" fontId="5" fillId="3" borderId="26" xfId="0" applyNumberFormat="1" applyFont="1" applyFill="1" applyBorder="1"/>
    <xf numFmtId="3" fontId="5" fillId="9" borderId="0" xfId="0" applyNumberFormat="1" applyFont="1" applyFill="1" applyBorder="1"/>
    <xf numFmtId="3" fontId="12" fillId="10" borderId="0" xfId="0" applyNumberFormat="1" applyFont="1" applyFill="1" applyBorder="1"/>
    <xf numFmtId="9" fontId="6" fillId="3" borderId="13" xfId="179" applyFont="1" applyFill="1" applyBorder="1"/>
    <xf numFmtId="3" fontId="5" fillId="4" borderId="81" xfId="0" applyNumberFormat="1" applyFont="1" applyFill="1" applyBorder="1"/>
    <xf numFmtId="3" fontId="5" fillId="4" borderId="82" xfId="0" applyNumberFormat="1" applyFont="1" applyFill="1" applyBorder="1"/>
    <xf numFmtId="3" fontId="6" fillId="4" borderId="83" xfId="0" applyNumberFormat="1" applyFont="1" applyFill="1" applyBorder="1"/>
    <xf numFmtId="3" fontId="6" fillId="4" borderId="84" xfId="0" applyNumberFormat="1" applyFont="1" applyFill="1" applyBorder="1"/>
    <xf numFmtId="3" fontId="6" fillId="4" borderId="85" xfId="0" applyNumberFormat="1" applyFont="1" applyFill="1" applyBorder="1"/>
    <xf numFmtId="3" fontId="6" fillId="4" borderId="86" xfId="0" applyNumberFormat="1" applyFont="1" applyFill="1" applyBorder="1"/>
    <xf numFmtId="0" fontId="54" fillId="3" borderId="74" xfId="0" applyFont="1" applyFill="1" applyBorder="1" applyAlignment="1">
      <alignment horizontal="center" wrapText="1"/>
    </xf>
    <xf numFmtId="0" fontId="54" fillId="3" borderId="2" xfId="0" applyFont="1" applyFill="1" applyBorder="1" applyAlignment="1">
      <alignment horizontal="center" wrapText="1"/>
    </xf>
    <xf numFmtId="3" fontId="6" fillId="3" borderId="87" xfId="0" applyNumberFormat="1" applyFont="1" applyFill="1" applyBorder="1"/>
    <xf numFmtId="9" fontId="5" fillId="3" borderId="12" xfId="179" applyFont="1" applyFill="1" applyBorder="1"/>
    <xf numFmtId="196" fontId="5" fillId="3" borderId="4" xfId="178" applyNumberFormat="1" applyFont="1" applyFill="1" applyBorder="1" applyAlignment="1">
      <alignment horizontal="center" wrapText="1"/>
    </xf>
    <xf numFmtId="3" fontId="5" fillId="3" borderId="29" xfId="0" applyNumberFormat="1" applyFont="1" applyFill="1" applyBorder="1"/>
    <xf numFmtId="9" fontId="5" fillId="3" borderId="29" xfId="179" applyFont="1" applyFill="1" applyBorder="1"/>
    <xf numFmtId="1" fontId="8" fillId="0" borderId="75" xfId="1" applyNumberFormat="1" applyFont="1" applyFill="1" applyBorder="1" applyAlignment="1">
      <alignment horizontal="center" wrapText="1"/>
    </xf>
    <xf numFmtId="169" fontId="6" fillId="0" borderId="87" xfId="0" applyNumberFormat="1" applyFont="1" applyBorder="1" applyAlignment="1">
      <alignment horizontal="center"/>
    </xf>
    <xf numFmtId="169" fontId="6" fillId="0" borderId="88" xfId="0" applyNumberFormat="1" applyFont="1" applyBorder="1" applyAlignment="1">
      <alignment horizontal="center"/>
    </xf>
    <xf numFmtId="9" fontId="5" fillId="3" borderId="33" xfId="179" applyFont="1" applyFill="1" applyBorder="1"/>
    <xf numFmtId="3" fontId="6" fillId="3" borderId="89" xfId="0" applyNumberFormat="1" applyFont="1" applyFill="1" applyBorder="1"/>
    <xf numFmtId="0" fontId="0" fillId="0" borderId="2" xfId="0" applyBorder="1"/>
    <xf numFmtId="3" fontId="0" fillId="0" borderId="2" xfId="0" applyNumberFormat="1" applyBorder="1"/>
    <xf numFmtId="3" fontId="6" fillId="3" borderId="2" xfId="0" applyNumberFormat="1" applyFont="1" applyFill="1" applyBorder="1"/>
    <xf numFmtId="9" fontId="6" fillId="3" borderId="2" xfId="179" applyFont="1" applyFill="1" applyBorder="1"/>
    <xf numFmtId="3" fontId="19" fillId="0" borderId="2" xfId="0" applyNumberFormat="1" applyFont="1" applyBorder="1"/>
    <xf numFmtId="0" fontId="9" fillId="0" borderId="72" xfId="0" applyFont="1" applyBorder="1" applyAlignment="1">
      <alignment horizontal="center"/>
    </xf>
    <xf numFmtId="3" fontId="0" fillId="0" borderId="72" xfId="0" applyNumberFormat="1" applyBorder="1"/>
    <xf numFmtId="3" fontId="19" fillId="0" borderId="72" xfId="0" applyNumberFormat="1" applyFont="1" applyBorder="1"/>
    <xf numFmtId="0" fontId="0" fillId="0" borderId="72" xfId="0" applyBorder="1"/>
    <xf numFmtId="182" fontId="6" fillId="3" borderId="2" xfId="179" applyNumberFormat="1" applyFont="1" applyFill="1" applyBorder="1"/>
    <xf numFmtId="182" fontId="5" fillId="3" borderId="2" xfId="179" applyNumberFormat="1" applyFont="1" applyFill="1" applyBorder="1"/>
    <xf numFmtId="182" fontId="5" fillId="3" borderId="29" xfId="179" applyNumberFormat="1" applyFont="1" applyFill="1" applyBorder="1"/>
    <xf numFmtId="182" fontId="6" fillId="3" borderId="29" xfId="179" applyNumberFormat="1" applyFont="1" applyFill="1" applyBorder="1"/>
    <xf numFmtId="182" fontId="6" fillId="3" borderId="20" xfId="179" applyNumberFormat="1" applyFont="1" applyFill="1" applyBorder="1"/>
    <xf numFmtId="182" fontId="5" fillId="3" borderId="12" xfId="179" applyNumberFormat="1" applyFont="1" applyFill="1" applyBorder="1"/>
    <xf numFmtId="0" fontId="59" fillId="0" borderId="0" xfId="0" applyFont="1" applyAlignment="1"/>
    <xf numFmtId="0" fontId="59" fillId="0" borderId="0" xfId="0" applyFont="1"/>
    <xf numFmtId="0" fontId="59" fillId="0" borderId="0" xfId="0" applyFont="1" applyAlignment="1">
      <alignment wrapText="1"/>
    </xf>
    <xf numFmtId="3" fontId="12" fillId="7" borderId="55" xfId="1" applyNumberFormat="1" applyFont="1" applyFill="1" applyBorder="1" applyAlignment="1">
      <alignment horizontal="center"/>
    </xf>
    <xf numFmtId="3" fontId="12" fillId="7" borderId="56" xfId="1" applyNumberFormat="1" applyFont="1" applyFill="1" applyBorder="1" applyAlignment="1">
      <alignment horizontal="center"/>
    </xf>
    <xf numFmtId="169" fontId="1" fillId="0" borderId="0" xfId="0" applyNumberFormat="1" applyFont="1" applyAlignment="1">
      <alignment horizontal="left"/>
    </xf>
    <xf numFmtId="0" fontId="4" fillId="2" borderId="0" xfId="0" applyFont="1" applyFill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5" fillId="0" borderId="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0" fontId="30" fillId="4" borderId="72" xfId="0" applyFont="1" applyFill="1" applyBorder="1" applyAlignment="1">
      <alignment horizontal="center" wrapText="1"/>
    </xf>
    <xf numFmtId="0" fontId="54" fillId="3" borderId="74" xfId="0" applyFont="1" applyFill="1" applyBorder="1" applyAlignment="1">
      <alignment horizontal="center" wrapText="1"/>
    </xf>
    <xf numFmtId="0" fontId="54" fillId="3" borderId="91" xfId="0" applyFont="1" applyFill="1" applyBorder="1" applyAlignment="1">
      <alignment horizontal="center" wrapText="1"/>
    </xf>
    <xf numFmtId="0" fontId="9" fillId="0" borderId="90" xfId="0" applyFont="1" applyBorder="1" applyAlignment="1">
      <alignment horizontal="center"/>
    </xf>
    <xf numFmtId="0" fontId="9" fillId="0" borderId="91" xfId="0" applyFont="1" applyBorder="1" applyAlignment="1">
      <alignment horizontal="center"/>
    </xf>
    <xf numFmtId="169" fontId="55" fillId="0" borderId="72" xfId="0" applyNumberFormat="1" applyFont="1" applyBorder="1" applyAlignment="1">
      <alignment horizontal="center"/>
    </xf>
    <xf numFmtId="169" fontId="56" fillId="0" borderId="72" xfId="0" applyNumberFormat="1" applyFont="1" applyBorder="1" applyAlignment="1">
      <alignment horizontal="center" vertical="center"/>
    </xf>
  </cellXfs>
  <cellStyles count="180">
    <cellStyle name="_ALB content sheet" xfId="2"/>
    <cellStyle name="_ALB content sheet_Projekt_Buxhet_2012" xfId="3"/>
    <cellStyle name="_ALB_StructPC tables" xfId="4"/>
    <cellStyle name="_Output to team May 12 2008 10pm" xfId="5"/>
    <cellStyle name="_PC Table Summary fror Gramoz May 13 2008" xfId="6"/>
    <cellStyle name="1 indent" xfId="7"/>
    <cellStyle name="2 indents" xfId="8"/>
    <cellStyle name="3 indents" xfId="9"/>
    <cellStyle name="4 indents" xfId="10"/>
    <cellStyle name="5 indents" xfId="11"/>
    <cellStyle name="BoA" xfId="12"/>
    <cellStyle name="BoA 2" xfId="13"/>
    <cellStyle name="Celkem" xfId="14"/>
    <cellStyle name="Comma" xfId="178" builtinId="3"/>
    <cellStyle name="Comma  - Style1" xfId="15"/>
    <cellStyle name="Comma  - Style1 2" xfId="16"/>
    <cellStyle name="Comma 10" xfId="17"/>
    <cellStyle name="Comma 11" xfId="18"/>
    <cellStyle name="Comma 12" xfId="19"/>
    <cellStyle name="Comma 12 2" xfId="20"/>
    <cellStyle name="Comma 13" xfId="21"/>
    <cellStyle name="Comma 2" xfId="22"/>
    <cellStyle name="Comma 2 2" xfId="23"/>
    <cellStyle name="Comma 2 2 2" xfId="24"/>
    <cellStyle name="Comma 2 3" xfId="25"/>
    <cellStyle name="Comma 2 3 2" xfId="26"/>
    <cellStyle name="Comma 2 3 3" xfId="27"/>
    <cellStyle name="Comma 3" xfId="28"/>
    <cellStyle name="Comma 4" xfId="29"/>
    <cellStyle name="Comma 4 2" xfId="30"/>
    <cellStyle name="Comma 4 3" xfId="31"/>
    <cellStyle name="Comma 5" xfId="32"/>
    <cellStyle name="Comma 6" xfId="33"/>
    <cellStyle name="Comma 7" xfId="34"/>
    <cellStyle name="Comma 8" xfId="35"/>
    <cellStyle name="Comma 9" xfId="36"/>
    <cellStyle name="Comma(3)" xfId="37"/>
    <cellStyle name="Comma(3) 2" xfId="38"/>
    <cellStyle name="Comma0" xfId="39"/>
    <cellStyle name="Curren - Style3" xfId="40"/>
    <cellStyle name="Curren - Style3 2" xfId="41"/>
    <cellStyle name="Curren - Style4" xfId="42"/>
    <cellStyle name="Curren - Style4 2" xfId="43"/>
    <cellStyle name="Currency0" xfId="44"/>
    <cellStyle name="Date" xfId="45"/>
    <cellStyle name="Datum" xfId="46"/>
    <cellStyle name="Defl/Infl" xfId="47"/>
    <cellStyle name="Defl/Infl 2" xfId="48"/>
    <cellStyle name="Euro" xfId="49"/>
    <cellStyle name="Euro 2" xfId="50"/>
    <cellStyle name="Exogenous" xfId="51"/>
    <cellStyle name="Finanční0" xfId="52"/>
    <cellStyle name="Finanèní0" xfId="53"/>
    <cellStyle name="Fixed" xfId="54"/>
    <cellStyle name="Grey" xfId="55"/>
    <cellStyle name="Heading 1 2" xfId="56"/>
    <cellStyle name="Heading 2 2" xfId="57"/>
    <cellStyle name="Hipervínculo_IIF" xfId="58"/>
    <cellStyle name="IMF" xfId="59"/>
    <cellStyle name="IMF 2" xfId="60"/>
    <cellStyle name="imf-one decimal" xfId="61"/>
    <cellStyle name="imf-zero decimal" xfId="62"/>
    <cellStyle name="Input [yellow]" xfId="63"/>
    <cellStyle name="INSTAT" xfId="64"/>
    <cellStyle name="INSTAT 2" xfId="65"/>
    <cellStyle name="Label" xfId="66"/>
    <cellStyle name="Měna0" xfId="67"/>
    <cellStyle name="Millares [0]_BALPROGRAMA2001R" xfId="68"/>
    <cellStyle name="Millares_BALPROGRAMA2001R" xfId="69"/>
    <cellStyle name="Milliers [0]_Encours - Apr rééch" xfId="70"/>
    <cellStyle name="Milliers_Encours - Apr rééch" xfId="71"/>
    <cellStyle name="Mìna0" xfId="72"/>
    <cellStyle name="Model" xfId="73"/>
    <cellStyle name="Model 2" xfId="74"/>
    <cellStyle name="MoF" xfId="75"/>
    <cellStyle name="MoF 2" xfId="76"/>
    <cellStyle name="Moneda [0]_BALPROGRAMA2001R" xfId="77"/>
    <cellStyle name="Moneda_BALPROGRAMA2001R" xfId="78"/>
    <cellStyle name="Monétaire [0]_Encours - Apr rééch" xfId="79"/>
    <cellStyle name="Monétaire_Encours - Apr rééch" xfId="80"/>
    <cellStyle name="Normal" xfId="0" builtinId="0"/>
    <cellStyle name="Normal - Style1" xfId="81"/>
    <cellStyle name="Normal - Style2" xfId="82"/>
    <cellStyle name="Normal - Style5" xfId="83"/>
    <cellStyle name="Normal - Style5 2" xfId="84"/>
    <cellStyle name="Normal - Style6" xfId="85"/>
    <cellStyle name="Normal - Style6 2" xfId="86"/>
    <cellStyle name="Normal - Style7" xfId="87"/>
    <cellStyle name="Normal - Style7 2" xfId="88"/>
    <cellStyle name="Normal - Style8" xfId="89"/>
    <cellStyle name="Normal - Style8 2" xfId="90"/>
    <cellStyle name="Normal 10" xfId="91"/>
    <cellStyle name="Normal 10 2" xfId="92"/>
    <cellStyle name="Normal 11" xfId="93"/>
    <cellStyle name="Normal 12" xfId="94"/>
    <cellStyle name="Normal 13" xfId="95"/>
    <cellStyle name="Normal 14" xfId="96"/>
    <cellStyle name="Normal 15" xfId="97"/>
    <cellStyle name="Normal 16" xfId="98"/>
    <cellStyle name="Normal 17" xfId="99"/>
    <cellStyle name="Normal 18" xfId="100"/>
    <cellStyle name="Normal 19" xfId="101"/>
    <cellStyle name="normal 2" xfId="102"/>
    <cellStyle name="Normal 2 2" xfId="103"/>
    <cellStyle name="Normal 2 4" xfId="104"/>
    <cellStyle name="Normal 20" xfId="105"/>
    <cellStyle name="Normal 21" xfId="106"/>
    <cellStyle name="Normal 22" xfId="107"/>
    <cellStyle name="Normal 22 2" xfId="108"/>
    <cellStyle name="Normal 3" xfId="109"/>
    <cellStyle name="Normal 3 2" xfId="110"/>
    <cellStyle name="Normal 3 3" xfId="111"/>
    <cellStyle name="Normal 4" xfId="112"/>
    <cellStyle name="Normal 5" xfId="113"/>
    <cellStyle name="Normal 5 2" xfId="114"/>
    <cellStyle name="Normal 5 3" xfId="115"/>
    <cellStyle name="Normal 6" xfId="116"/>
    <cellStyle name="Normal 7" xfId="117"/>
    <cellStyle name="Normal 8" xfId="118"/>
    <cellStyle name="Normal 9" xfId="119"/>
    <cellStyle name="Normal Table" xfId="120"/>
    <cellStyle name="Normal_Sheet1" xfId="1"/>
    <cellStyle name="normálne__1_NDARJA  BUXHETIT Universiteteve _2007-2008 sipas Formulës.xls_Flori_PM" xfId="121"/>
    <cellStyle name="Note 2" xfId="122"/>
    <cellStyle name="Output Amounts" xfId="123"/>
    <cellStyle name="Percent" xfId="179" builtinId="5"/>
    <cellStyle name="Percent [2]" xfId="124"/>
    <cellStyle name="Percent [2] 2" xfId="125"/>
    <cellStyle name="Percent 2" xfId="126"/>
    <cellStyle name="Percent 3" xfId="127"/>
    <cellStyle name="Percent 4" xfId="128"/>
    <cellStyle name="Percent 5" xfId="129"/>
    <cellStyle name="Percent 6" xfId="130"/>
    <cellStyle name="Percent 7" xfId="131"/>
    <cellStyle name="Percent 8" xfId="132"/>
    <cellStyle name="percentage difference" xfId="133"/>
    <cellStyle name="percentage difference one decimal" xfId="134"/>
    <cellStyle name="percentage difference zero decimal" xfId="135"/>
    <cellStyle name="Pevný" xfId="136"/>
    <cellStyle name="Presentation" xfId="137"/>
    <cellStyle name="Proj" xfId="138"/>
    <cellStyle name="Proj 2" xfId="139"/>
    <cellStyle name="Publication" xfId="140"/>
    <cellStyle name="STYL1 - Style1" xfId="141"/>
    <cellStyle name="Style 1" xfId="142"/>
    <cellStyle name="Text" xfId="143"/>
    <cellStyle name="Text 2" xfId="144"/>
    <cellStyle name="Title 2" xfId="145"/>
    <cellStyle name="Total 2" xfId="146"/>
    <cellStyle name="WebAnchor1" xfId="147"/>
    <cellStyle name="WebAnchor2" xfId="148"/>
    <cellStyle name="WebAnchor3" xfId="149"/>
    <cellStyle name="WebAnchor4" xfId="150"/>
    <cellStyle name="WebAnchor5" xfId="151"/>
    <cellStyle name="WebAnchor6" xfId="152"/>
    <cellStyle name="WebAnchor7" xfId="153"/>
    <cellStyle name="Webexclude" xfId="154"/>
    <cellStyle name="WebFN" xfId="155"/>
    <cellStyle name="WebFN1" xfId="156"/>
    <cellStyle name="WebFN2" xfId="157"/>
    <cellStyle name="WebFN3" xfId="158"/>
    <cellStyle name="WebFN4" xfId="159"/>
    <cellStyle name="WebHR" xfId="160"/>
    <cellStyle name="WebIndent1" xfId="161"/>
    <cellStyle name="WebIndent1wFN3" xfId="162"/>
    <cellStyle name="WebIndent2" xfId="163"/>
    <cellStyle name="WebNoBR" xfId="164"/>
    <cellStyle name="Záhlaví 1" xfId="165"/>
    <cellStyle name="Záhlaví 2" xfId="166"/>
    <cellStyle name="zero" xfId="167"/>
    <cellStyle name="ДАТА" xfId="168"/>
    <cellStyle name="ДЕНЕЖНЫЙ_BOPENGC" xfId="169"/>
    <cellStyle name="ЗАГОЛОВОК1" xfId="170"/>
    <cellStyle name="ЗАГОЛОВОК2" xfId="171"/>
    <cellStyle name="ИТОГОВЫЙ" xfId="172"/>
    <cellStyle name="Обычный_BOPENGC" xfId="173"/>
    <cellStyle name="ПРОЦЕНТНЫЙ_BOPENGC" xfId="174"/>
    <cellStyle name="ТЕКСТ" xfId="175"/>
    <cellStyle name="ФИКСИРОВАННЫЙ" xfId="176"/>
    <cellStyle name="ФИНАНСОВЫЙ_BOPENGC" xfId="1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EUR/Moldova/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EUR/WINDOWS/TEMP/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DATA/Rwanda/Bref1098/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FPSSWN06p/wrs2/eur/system/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EUR/indo/Indonesia/Real/indo-jan/medium-term/mission/Indonesia/Real/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EUR/WIN/TEMP/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EUR/Documents%20and%20Settings/ptumbarello/My%20Local%20Documents/Documents/PDR/JANUARY/september/data/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EUR/Documents%20and%20Settings/Ivladkovahollar/My%20Local%20Documents/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EUR/DATA/US/GEO/REP/Geored99/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EUR/DATA/O2/ALB/Exchange%20rate/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Documents%20and%20Settings/MEDWARDS/Local%20Settings/Temporary%20Internet%20Files/OLK9/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EUR/Documents%20and%20Settings/ptumbarello/My%20Local%20Documents/Documents/PDR/albania/data/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EUR/WIN/TEMP/may/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EUR/DATA/O2/ALB/BOP/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EUR/TEMP/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EUR/DATA/O1/ALB/REAL/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EUR/Documents%20and%20Settings/CSONG/Local%20Settings/Temporary%20Internet%20Files/OLK3/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EUR/TEMP/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imf1s/vol1/data/wrs/eu2/system2000/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My%20Documents/Albania/Monpol/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_data\Redi\redi\2005\2005%20buletini%20Korrik%202006\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_data\Redi\redi\2007\File-i%20i%20punes\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WINDOWS/TEMP/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DATA/O2/ALB/MON/Archive/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TGSI/DATA/SEN/Current/Framework%20WEO%20june%202003/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000/RWA/AAA/Frame/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DATA/US/GEO/MON/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>
        <row r="1">
          <cell r="A1" t="str">
            <v>Table 3. Moldova:  Simulation Output of Financial Programming Model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16728.952043956888</v>
          </cell>
          <cell r="E10">
            <v>16752.595008888773</v>
          </cell>
          <cell r="F10">
            <v>20435.418769050502</v>
          </cell>
          <cell r="G10">
            <v>22628.971292305752</v>
          </cell>
          <cell r="H10">
            <v>24145.636154662439</v>
          </cell>
          <cell r="I10">
            <v>25993.810079776908</v>
          </cell>
          <cell r="J10">
            <v>28217.439652933132</v>
          </cell>
          <cell r="K10">
            <v>31634.136370045919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10118.517443956885</v>
          </cell>
          <cell r="E11">
            <v>10121.128308888774</v>
          </cell>
          <cell r="F11">
            <v>12965.024518876309</v>
          </cell>
          <cell r="G11">
            <v>14589.352787543006</v>
          </cell>
          <cell r="H11">
            <v>15572.476281726062</v>
          </cell>
          <cell r="I11">
            <v>16753.13999263299</v>
          </cell>
          <cell r="J11">
            <v>18177.939571815816</v>
          </cell>
          <cell r="K11">
            <v>19647.265430095147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6610.4346000000005</v>
          </cell>
          <cell r="E12">
            <v>6631.4666999999999</v>
          </cell>
          <cell r="F12">
            <v>7470.3942501741922</v>
          </cell>
          <cell r="G12">
            <v>8039.6185047627459</v>
          </cell>
          <cell r="H12">
            <v>8573.1598729363759</v>
          </cell>
          <cell r="I12">
            <v>9240.6700871439152</v>
          </cell>
          <cell r="J12">
            <v>10039.500081117316</v>
          </cell>
          <cell r="K12">
            <v>11986.87093995077</v>
          </cell>
        </row>
        <row r="13">
          <cell r="A13" t="str">
            <v>Total expenditures</v>
          </cell>
          <cell r="C13" t="str">
            <v>END</v>
          </cell>
          <cell r="D13">
            <v>16293.761262138569</v>
          </cell>
          <cell r="E13">
            <v>16752.595008888773</v>
          </cell>
          <cell r="F13">
            <v>20490.30128920652</v>
          </cell>
          <cell r="G13">
            <v>23249.754626939368</v>
          </cell>
          <cell r="H13">
            <v>25020.800186920875</v>
          </cell>
          <cell r="I13">
            <v>26853.901588667621</v>
          </cell>
          <cell r="J13">
            <v>29065.682305666487</v>
          </cell>
          <cell r="K13">
            <v>32457.113681391664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5833.8886451869821</v>
          </cell>
          <cell r="E14">
            <v>6879.992387598686</v>
          </cell>
          <cell r="F14">
            <v>9567.2808160636614</v>
          </cell>
          <cell r="G14">
            <v>10874.247096081304</v>
          </cell>
          <cell r="H14">
            <v>11617.468635431633</v>
          </cell>
          <cell r="I14">
            <v>12406.704380048493</v>
          </cell>
          <cell r="J14">
            <v>13417.719147011643</v>
          </cell>
          <cell r="K14">
            <v>14403.870188135679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2288</v>
          </cell>
          <cell r="F15">
            <v>2943.7976912559543</v>
          </cell>
          <cell r="G15">
            <v>3447.5153332102036</v>
          </cell>
          <cell r="H15">
            <v>3733.1617518174867</v>
          </cell>
          <cell r="I15">
            <v>3996.7982083850534</v>
          </cell>
          <cell r="J15">
            <v>4315.7624767278803</v>
          </cell>
          <cell r="K15">
            <v>4642.0719406206454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2418.7003085103406</v>
          </cell>
          <cell r="E16">
            <v>2830.7592212900868</v>
          </cell>
          <cell r="F16">
            <v>2121.7062416006179</v>
          </cell>
          <cell r="G16">
            <v>2172.0300781027681</v>
          </cell>
          <cell r="H16">
            <v>2428.4348532814615</v>
          </cell>
          <cell r="I16">
            <v>2702.1535281782417</v>
          </cell>
          <cell r="J16">
            <v>3009.8361016730914</v>
          </cell>
          <cell r="K16">
            <v>4868.6515241813113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234.20000000000002</v>
          </cell>
          <cell r="E17">
            <v>206</v>
          </cell>
          <cell r="F17">
            <v>263.88647869662293</v>
          </cell>
          <cell r="G17">
            <v>296.94760144588724</v>
          </cell>
          <cell r="H17">
            <v>316.95782175592092</v>
          </cell>
          <cell r="I17">
            <v>340.98872033206374</v>
          </cell>
          <cell r="J17">
            <v>369.9886920028855</v>
          </cell>
          <cell r="K17">
            <v>399.89493908584984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412.73910844124384</v>
          </cell>
          <cell r="E18">
            <v>450.15750000000008</v>
          </cell>
          <cell r="F18">
            <v>597.91834417142718</v>
          </cell>
          <cell r="G18">
            <v>656.12587664227738</v>
          </cell>
          <cell r="H18">
            <v>677.94098789409441</v>
          </cell>
          <cell r="I18">
            <v>700.63809807421353</v>
          </cell>
          <cell r="J18">
            <v>723.83165580682225</v>
          </cell>
          <cell r="K18">
            <v>751.31211671780068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4730.2332000000006</v>
          </cell>
          <cell r="E19">
            <v>4097.6858999999995</v>
          </cell>
          <cell r="F19">
            <v>4995.7117174182367</v>
          </cell>
          <cell r="G19">
            <v>5802.888641456927</v>
          </cell>
          <cell r="H19">
            <v>6246.8361367402786</v>
          </cell>
          <cell r="I19">
            <v>6706.6186536495497</v>
          </cell>
          <cell r="J19">
            <v>7228.5442324441628</v>
          </cell>
          <cell r="K19">
            <v>7391.3129726503785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10121.542449946566</v>
          </cell>
          <cell r="E22">
            <v>10862.779008888774</v>
          </cell>
          <cell r="F22">
            <v>13611.880418361699</v>
          </cell>
          <cell r="G22">
            <v>15088.866071669312</v>
          </cell>
          <cell r="H22">
            <v>16077.251771748779</v>
          </cell>
          <cell r="I22">
            <v>17294.69990750917</v>
          </cell>
          <cell r="J22">
            <v>18767.132647770879</v>
          </cell>
          <cell r="K22">
            <v>20229.178329894683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7563.0490658838298</v>
          </cell>
          <cell r="E23">
            <v>8217.7790088887741</v>
          </cell>
          <cell r="F23">
            <v>10561.837125083572</v>
          </cell>
          <cell r="G23">
            <v>12098.419544736527</v>
          </cell>
          <cell r="H23">
            <v>12989.863687873472</v>
          </cell>
          <cell r="I23">
            <v>13910.432420989004</v>
          </cell>
          <cell r="J23">
            <v>15065.671614219802</v>
          </cell>
          <cell r="K23">
            <v>16155.076250613729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2.1505331829231999</v>
          </cell>
          <cell r="E24">
            <v>2.3394655282612149</v>
          </cell>
          <cell r="F24">
            <v>1.9746381844313754</v>
          </cell>
          <cell r="G24">
            <v>1.8312015024052477</v>
          </cell>
          <cell r="H24">
            <v>1.6953992906506024</v>
          </cell>
          <cell r="I24">
            <v>1.5748783969731899</v>
          </cell>
          <cell r="J24">
            <v>1.4675084392285274</v>
          </cell>
          <cell r="K24">
            <v>1.4685788270075268</v>
          </cell>
        </row>
        <row r="25">
          <cell r="A25" t="str">
            <v>Incremental capital-output ratio (ICOR)</v>
          </cell>
          <cell r="E25">
            <v>-3.1827382842640448</v>
          </cell>
          <cell r="F25">
            <v>-3.1808860557517749</v>
          </cell>
          <cell r="G25">
            <v>9.7847627353810971</v>
          </cell>
          <cell r="H25">
            <v>5.2891460678055777</v>
          </cell>
          <cell r="I25">
            <v>4.1710026887578753</v>
          </cell>
          <cell r="J25">
            <v>3.4569904260167807</v>
          </cell>
          <cell r="K25">
            <v>4.8893756685163119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-1059.0643316612591</v>
          </cell>
          <cell r="E29">
            <v>-1514.5852682364416</v>
          </cell>
          <cell r="F29">
            <v>-1430.6387684938925</v>
          </cell>
          <cell r="G29">
            <v>-1188.6763444391024</v>
          </cell>
          <cell r="H29">
            <v>-1208.8301084616719</v>
          </cell>
          <cell r="I29">
            <v>-1306.9605438685533</v>
          </cell>
          <cell r="J29">
            <v>-1442.0497802392676</v>
          </cell>
          <cell r="K29">
            <v>-3233.3807154725946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4730.2332000000006</v>
          </cell>
          <cell r="E30">
            <v>4097.6858999999995</v>
          </cell>
          <cell r="F30">
            <v>4995.7117174182367</v>
          </cell>
          <cell r="G30">
            <v>5802.888641456927</v>
          </cell>
          <cell r="H30">
            <v>6246.8361367402786</v>
          </cell>
          <cell r="I30">
            <v>6706.6186536495497</v>
          </cell>
          <cell r="J30">
            <v>7228.5442324441628</v>
          </cell>
          <cell r="K30">
            <v>7391.3129726503785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6610.4346000000005</v>
          </cell>
          <cell r="E31">
            <v>6631.4666999999999</v>
          </cell>
          <cell r="F31">
            <v>7470.3942501741922</v>
          </cell>
          <cell r="G31">
            <v>8039.6185047627459</v>
          </cell>
          <cell r="H31">
            <v>8573.1598729363759</v>
          </cell>
          <cell r="I31">
            <v>9240.6700871439152</v>
          </cell>
          <cell r="J31">
            <v>10039.500081117316</v>
          </cell>
          <cell r="K31">
            <v>11986.87093995077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247.54734301675975</v>
          </cell>
          <cell r="E32">
            <v>217.86090000000007</v>
          </cell>
          <cell r="F32">
            <v>538.70324698784373</v>
          </cell>
          <cell r="G32">
            <v>360.63472783852984</v>
          </cell>
          <cell r="H32">
            <v>394.36156487241692</v>
          </cell>
          <cell r="I32">
            <v>410.94244358742031</v>
          </cell>
          <cell r="J32">
            <v>441.33604832269327</v>
          </cell>
          <cell r="K32">
            <v>439.16667430343153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303.82978324022349</v>
          </cell>
          <cell r="E33">
            <v>523.78980000000001</v>
          </cell>
          <cell r="F33">
            <v>806.64307141068934</v>
          </cell>
          <cell r="G33">
            <v>1034.6294694401006</v>
          </cell>
          <cell r="H33">
            <v>927.10342513542048</v>
          </cell>
          <cell r="I33">
            <v>923.40749750474902</v>
          </cell>
          <cell r="J33">
            <v>920.93834694297107</v>
          </cell>
          <cell r="K33">
            <v>916.41150230657013</v>
          </cell>
        </row>
        <row r="34">
          <cell r="A34" t="str">
            <v>Capital account</v>
          </cell>
          <cell r="C34" t="str">
            <v>EXOG</v>
          </cell>
          <cell r="D34">
            <v>1297.2715316612591</v>
          </cell>
          <cell r="E34">
            <v>302.01190168882636</v>
          </cell>
          <cell r="F34">
            <v>1206.23464626948</v>
          </cell>
          <cell r="G34">
            <v>1316.7141183613603</v>
          </cell>
          <cell r="H34">
            <v>1384.3509761934954</v>
          </cell>
          <cell r="I34">
            <v>1532.2082717636413</v>
          </cell>
          <cell r="J34">
            <v>1624.3937028856874</v>
          </cell>
          <cell r="K34">
            <v>1616.409044688186</v>
          </cell>
        </row>
        <row r="35">
          <cell r="A35" t="str">
            <v xml:space="preserve">   Public sector financing </v>
          </cell>
          <cell r="B35" t="str">
            <v>CFCG</v>
          </cell>
          <cell r="C35" t="str">
            <v>EXOG</v>
          </cell>
          <cell r="D35">
            <v>230.78434120577614</v>
          </cell>
          <cell r="E35">
            <v>-404.5448317635587</v>
          </cell>
          <cell r="F35">
            <v>184.18975550916016</v>
          </cell>
          <cell r="G35">
            <v>367.05258853241634</v>
          </cell>
          <cell r="H35">
            <v>195.07873019935388</v>
          </cell>
          <cell r="I35">
            <v>129.1911674972699</v>
          </cell>
          <cell r="J35">
            <v>122.3323125350463</v>
          </cell>
          <cell r="K35">
            <v>121.73099174663952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885.30401564245801</v>
          </cell>
          <cell r="E37">
            <v>706.55673345238506</v>
          </cell>
          <cell r="F37">
            <v>1021.8876739631822</v>
          </cell>
          <cell r="G37">
            <v>949.48991348789855</v>
          </cell>
          <cell r="H37">
            <v>1189.0918140796159</v>
          </cell>
          <cell r="I37">
            <v>1402.8174011010049</v>
          </cell>
          <cell r="J37">
            <v>1501.8496720286307</v>
          </cell>
          <cell r="K37">
            <v>1494.4673753145551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238.20719999999997</v>
          </cell>
          <cell r="E38">
            <v>-1212.5733665476153</v>
          </cell>
          <cell r="F38">
            <v>-224.40412222441245</v>
          </cell>
          <cell r="G38">
            <v>128.037773922258</v>
          </cell>
          <cell r="H38">
            <v>175.52086773182356</v>
          </cell>
          <cell r="I38">
            <v>225.24772789508813</v>
          </cell>
          <cell r="J38">
            <v>182.3439226464198</v>
          </cell>
          <cell r="K38">
            <v>-1616.9716707844086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0.1572167971376075</v>
          </cell>
          <cell r="G40">
            <v>0.17161634104536461</v>
          </cell>
          <cell r="H40">
            <v>0.18043191452557039</v>
          </cell>
          <cell r="I40">
            <v>0.19970316536637256</v>
          </cell>
          <cell r="J40">
            <v>0.21171832201048346</v>
          </cell>
          <cell r="K40">
            <v>0.21067762699135528</v>
          </cell>
        </row>
        <row r="42">
          <cell r="A42" t="str">
            <v>Public Sector: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2645</v>
          </cell>
          <cell r="F44">
            <v>3493.386309366867</v>
          </cell>
          <cell r="G44">
            <v>4063.2043576417313</v>
          </cell>
          <cell r="H44">
            <v>4440.4784435399706</v>
          </cell>
          <cell r="I44">
            <v>4798.961929647071</v>
          </cell>
          <cell r="J44">
            <v>5201.5926162299647</v>
          </cell>
          <cell r="K44">
            <v>5552.2061320009816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 t="str">
            <v>Total expenditures</v>
          </cell>
          <cell r="C46" t="str">
            <v>END</v>
          </cell>
          <cell r="D46">
            <v>3282.2251396648044</v>
          </cell>
          <cell r="E46">
            <v>2945</v>
          </cell>
          <cell r="F46">
            <v>3895.149112986167</v>
          </cell>
          <cell r="G46">
            <v>4577.2474644482108</v>
          </cell>
          <cell r="H46">
            <v>4964.6253383591793</v>
          </cell>
          <cell r="I46">
            <v>5259.6874413174173</v>
          </cell>
          <cell r="J46">
            <v>5589.6721961121038</v>
          </cell>
          <cell r="K46">
            <v>5949.1274528874983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2288</v>
          </cell>
          <cell r="F47">
            <v>2943.7976912559543</v>
          </cell>
          <cell r="G47">
            <v>3447.5153332102036</v>
          </cell>
          <cell r="H47">
            <v>3733.1617518174867</v>
          </cell>
          <cell r="I47">
            <v>3996.7982083850534</v>
          </cell>
          <cell r="J47">
            <v>4315.7624767278803</v>
          </cell>
          <cell r="K47">
            <v>4642.0719406206454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234.20000000000002</v>
          </cell>
          <cell r="E48">
            <v>206</v>
          </cell>
          <cell r="F48">
            <v>263.88647869662293</v>
          </cell>
          <cell r="G48">
            <v>296.94760144588724</v>
          </cell>
          <cell r="H48">
            <v>316.95782175592092</v>
          </cell>
          <cell r="I48">
            <v>340.98872033206374</v>
          </cell>
          <cell r="J48">
            <v>369.9886920028855</v>
          </cell>
          <cell r="K48">
            <v>399.89493908584984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244</v>
          </cell>
          <cell r="F49">
            <v>256.2</v>
          </cell>
          <cell r="G49">
            <v>269.01</v>
          </cell>
          <cell r="H49">
            <v>282.46050000000002</v>
          </cell>
          <cell r="I49">
            <v>296.58352500000007</v>
          </cell>
          <cell r="J49">
            <v>311.41270125000005</v>
          </cell>
          <cell r="K49">
            <v>326.98333631250006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141.52513966480447</v>
          </cell>
          <cell r="E50">
            <v>177</v>
          </cell>
          <cell r="F50">
            <v>401.26494303359021</v>
          </cell>
          <cell r="G50">
            <v>533.77452979211978</v>
          </cell>
          <cell r="H50">
            <v>602.04526478577191</v>
          </cell>
          <cell r="I50">
            <v>595.31698760030042</v>
          </cell>
          <cell r="J50">
            <v>562.50832613133787</v>
          </cell>
          <cell r="K50">
            <v>550.17723686850331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30</v>
          </cell>
          <cell r="F51">
            <v>30</v>
          </cell>
          <cell r="G51">
            <v>30</v>
          </cell>
          <cell r="H51">
            <v>30</v>
          </cell>
          <cell r="I51">
            <v>30</v>
          </cell>
          <cell r="J51">
            <v>30</v>
          </cell>
          <cell r="K51">
            <v>30</v>
          </cell>
        </row>
        <row r="52">
          <cell r="A52" t="str">
            <v>Balance of the rest of public sector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-668.02513966480456</v>
          </cell>
          <cell r="E54">
            <v>-300</v>
          </cell>
          <cell r="F54">
            <v>-401.76280361930003</v>
          </cell>
          <cell r="G54">
            <v>-514.0431068064795</v>
          </cell>
          <cell r="H54">
            <v>-524.14689481920868</v>
          </cell>
          <cell r="I54">
            <v>-460.72551167034635</v>
          </cell>
          <cell r="J54">
            <v>-388.07957988213911</v>
          </cell>
          <cell r="K54">
            <v>-396.9213208865167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-668.02513966480456</v>
          </cell>
          <cell r="E55">
            <v>-300</v>
          </cell>
          <cell r="F55">
            <v>-401.76280361930003</v>
          </cell>
          <cell r="G55">
            <v>-514.0431068064795</v>
          </cell>
          <cell r="H55">
            <v>-524.14689481920868</v>
          </cell>
          <cell r="I55">
            <v>-460.72551167034635</v>
          </cell>
          <cell r="J55">
            <v>-388.07957988213911</v>
          </cell>
          <cell r="K55">
            <v>-396.9213208865167</v>
          </cell>
        </row>
        <row r="57">
          <cell r="A57" t="str">
            <v>Total financing</v>
          </cell>
          <cell r="C57" t="str">
            <v>END</v>
          </cell>
          <cell r="D57">
            <v>637.78434120577617</v>
          </cell>
          <cell r="E57">
            <v>199.4551682364413</v>
          </cell>
          <cell r="F57">
            <v>388.92672572851313</v>
          </cell>
          <cell r="G57">
            <v>364.68597298243486</v>
          </cell>
          <cell r="H57">
            <v>311.4240963685819</v>
          </cell>
          <cell r="I57">
            <v>251.28025932791058</v>
          </cell>
          <cell r="J57">
            <v>181.76344923100086</v>
          </cell>
          <cell r="K57">
            <v>196.45678619026225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230.78434120577614</v>
          </cell>
          <cell r="E58">
            <v>-404.5448317635587</v>
          </cell>
          <cell r="F58">
            <v>184.18975550916016</v>
          </cell>
          <cell r="G58">
            <v>367.05258853241634</v>
          </cell>
          <cell r="H58">
            <v>195.07873019935388</v>
          </cell>
          <cell r="I58">
            <v>129.1911674972699</v>
          </cell>
          <cell r="J58">
            <v>122.3323125350463</v>
          </cell>
          <cell r="K58">
            <v>121.73099174663952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824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-93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-127</v>
          </cell>
          <cell r="F62">
            <v>204.736970219353</v>
          </cell>
          <cell r="G62">
            <v>-2.3666155499814869</v>
          </cell>
          <cell r="H62">
            <v>116.34536616922801</v>
          </cell>
          <cell r="I62">
            <v>122.0890918306407</v>
          </cell>
          <cell r="J62">
            <v>59.431136695954557</v>
          </cell>
          <cell r="K62">
            <v>74.725794443622732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0.1572167971376075</v>
          </cell>
          <cell r="G64">
            <v>0.17161634104536461</v>
          </cell>
          <cell r="H64">
            <v>0.18043191452557039</v>
          </cell>
          <cell r="I64">
            <v>0.19970316536637256</v>
          </cell>
          <cell r="J64">
            <v>0.21171832201048346</v>
          </cell>
          <cell r="K64">
            <v>0.21067762699135528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1060.3</v>
          </cell>
          <cell r="F68">
            <v>1340.8543132478483</v>
          </cell>
          <cell r="G68">
            <v>1635.8524079596759</v>
          </cell>
          <cell r="H68">
            <v>1810.3346812985667</v>
          </cell>
          <cell r="I68">
            <v>1975.2794086706413</v>
          </cell>
          <cell r="J68">
            <v>2167.9656125883603</v>
          </cell>
          <cell r="K68">
            <v>2360.6321671677961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536.29050279329613</v>
          </cell>
          <cell r="E69">
            <v>-304</v>
          </cell>
          <cell r="F69">
            <v>-551.49017277934206</v>
          </cell>
          <cell r="G69">
            <v>-512.44478810804605</v>
          </cell>
          <cell r="H69">
            <v>-287.27769682329188</v>
          </cell>
          <cell r="I69">
            <v>-93.520831658531606</v>
          </cell>
          <cell r="J69">
            <v>88.491158753480633</v>
          </cell>
          <cell r="K69">
            <v>-1605.6674644435352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1704</v>
          </cell>
          <cell r="E70">
            <v>1164</v>
          </cell>
          <cell r="F70">
            <v>998.53843742803258</v>
          </cell>
          <cell r="G70">
            <v>1317.5112379334037</v>
          </cell>
          <cell r="H70">
            <v>1325.9343105503376</v>
          </cell>
          <cell r="I70">
            <v>1796.4603293698535</v>
          </cell>
          <cell r="J70">
            <v>1769.1231633740456</v>
          </cell>
          <cell r="K70">
            <v>266.76245538479253</v>
          </cell>
        </row>
        <row r="71">
          <cell r="A71" t="str">
            <v xml:space="preserve">         Gross official reserves</v>
          </cell>
          <cell r="B71" t="str">
            <v>GOR</v>
          </cell>
          <cell r="C71" t="str">
            <v>END</v>
          </cell>
          <cell r="D71">
            <v>1704</v>
          </cell>
          <cell r="E71">
            <v>1166</v>
          </cell>
          <cell r="F71">
            <v>1000.6501930291672</v>
          </cell>
          <cell r="G71">
            <v>1320.0043660360357</v>
          </cell>
          <cell r="H71">
            <v>1328.1321470334367</v>
          </cell>
          <cell r="I71">
            <v>1799.0352354145994</v>
          </cell>
          <cell r="J71">
            <v>1771.4128526987031</v>
          </cell>
          <cell r="K71">
            <v>269.3134500937316</v>
          </cell>
        </row>
        <row r="72">
          <cell r="A72" t="str">
            <v xml:space="preserve">         Gross official liabilities</v>
          </cell>
          <cell r="B72" t="str">
            <v>GOL</v>
          </cell>
          <cell r="C72" t="str">
            <v>EXOG</v>
          </cell>
          <cell r="D72">
            <v>0</v>
          </cell>
          <cell r="E72">
            <v>-2</v>
          </cell>
          <cell r="F72">
            <v>-2.1114803602120285</v>
          </cell>
          <cell r="G72">
            <v>-2.4928031544664369</v>
          </cell>
          <cell r="H72">
            <v>-2.1975500632674976</v>
          </cell>
          <cell r="I72">
            <v>-2.5745706088278331</v>
          </cell>
          <cell r="J72">
            <v>-2.28939094874212</v>
          </cell>
          <cell r="K72">
            <v>-2.5506619526603123</v>
          </cell>
        </row>
        <row r="73">
          <cell r="A73" t="str">
            <v xml:space="preserve">      MLT foreign liabilities</v>
          </cell>
          <cell r="B73" t="str">
            <v>FCCB</v>
          </cell>
          <cell r="C73" t="str">
            <v>EXOG</v>
          </cell>
          <cell r="D73">
            <v>-1167.7094972067039</v>
          </cell>
          <cell r="E73">
            <v>-1468</v>
          </cell>
          <cell r="F73">
            <v>-1550.0286102073746</v>
          </cell>
          <cell r="G73">
            <v>-1829.9560260414496</v>
          </cell>
          <cell r="H73">
            <v>-1613.2120073736296</v>
          </cell>
          <cell r="I73">
            <v>-1889.981161028385</v>
          </cell>
          <cell r="J73">
            <v>-1680.6320046205649</v>
          </cell>
          <cell r="K73">
            <v>-1872.4299198283277</v>
          </cell>
        </row>
        <row r="74">
          <cell r="A74" t="str">
            <v xml:space="preserve">   Net domestic assets</v>
          </cell>
          <cell r="B74" t="str">
            <v>NDACB</v>
          </cell>
          <cell r="C74" t="str">
            <v>END</v>
          </cell>
          <cell r="D74">
            <v>504.63000000000011</v>
          </cell>
          <cell r="E74">
            <v>1364.3</v>
          </cell>
          <cell r="F74">
            <v>1892.3444860271904</v>
          </cell>
          <cell r="G74">
            <v>2148.2971960677223</v>
          </cell>
          <cell r="H74">
            <v>2097.6123781218621</v>
          </cell>
          <cell r="I74">
            <v>2068.8002403291725</v>
          </cell>
          <cell r="J74">
            <v>2079.4744538348818</v>
          </cell>
          <cell r="K74">
            <v>3966.2996316113322</v>
          </cell>
        </row>
        <row r="75">
          <cell r="A75" t="str">
            <v xml:space="preserve">      Net dom. credit to the public sector</v>
          </cell>
          <cell r="B75" t="str">
            <v>DCGCB</v>
          </cell>
          <cell r="C75" t="str">
            <v>EXOG</v>
          </cell>
          <cell r="D75">
            <v>517</v>
          </cell>
          <cell r="E75">
            <v>1341</v>
          </cell>
          <cell r="F75">
            <v>1341</v>
          </cell>
          <cell r="G75">
            <v>1341</v>
          </cell>
          <cell r="H75">
            <v>1341</v>
          </cell>
          <cell r="I75">
            <v>1341</v>
          </cell>
          <cell r="J75">
            <v>1341</v>
          </cell>
          <cell r="K75">
            <v>1341</v>
          </cell>
        </row>
        <row r="76">
          <cell r="A76" t="str">
            <v xml:space="preserve">      Counterpart funds (-)</v>
          </cell>
          <cell r="B76" t="str">
            <v>DCGCBCF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 xml:space="preserve">      Net dom. credit to the private sector</v>
          </cell>
          <cell r="B77" t="str">
            <v>DCPCB</v>
          </cell>
          <cell r="C77" t="str">
            <v>END</v>
          </cell>
          <cell r="D77">
            <v>270</v>
          </cell>
          <cell r="E77">
            <v>229.5</v>
          </cell>
          <cell r="F77">
            <v>728.42732051935627</v>
          </cell>
          <cell r="G77">
            <v>912.19180112827166</v>
          </cell>
          <cell r="H77">
            <v>936.98737957852677</v>
          </cell>
          <cell r="I77">
            <v>913.12906243260227</v>
          </cell>
          <cell r="J77">
            <v>955.86019753716414</v>
          </cell>
          <cell r="K77">
            <v>2484.8523699577754</v>
          </cell>
        </row>
        <row r="78">
          <cell r="A78" t="str">
            <v xml:space="preserve">      Other assets, net</v>
          </cell>
          <cell r="B78" t="str">
            <v>OANCB</v>
          </cell>
          <cell r="C78" t="str">
            <v>END</v>
          </cell>
          <cell r="D78">
            <v>-282.36999999999989</v>
          </cell>
          <cell r="E78">
            <v>-206.20000000000005</v>
          </cell>
          <cell r="F78">
            <v>-177.08283449216583</v>
          </cell>
          <cell r="G78">
            <v>-104.89460506054934</v>
          </cell>
          <cell r="H78">
            <v>-180.37500145666468</v>
          </cell>
          <cell r="I78">
            <v>-185.32882210342973</v>
          </cell>
          <cell r="J78">
            <v>-217.3857437022823</v>
          </cell>
          <cell r="K78">
            <v>140.44726165355678</v>
          </cell>
        </row>
        <row r="79">
          <cell r="A79" t="str">
            <v>Total liabilities/Reserve money</v>
          </cell>
          <cell r="B79" t="str">
            <v>HM</v>
          </cell>
          <cell r="C79" t="str">
            <v>END</v>
          </cell>
          <cell r="D79">
            <v>1122.6300000000001</v>
          </cell>
          <cell r="E79">
            <v>1060.3</v>
          </cell>
          <cell r="F79">
            <v>1340.8543132478483</v>
          </cell>
          <cell r="G79">
            <v>1635.8524079596759</v>
          </cell>
          <cell r="H79">
            <v>1810.3346812985667</v>
          </cell>
          <cell r="I79">
            <v>1975.2794086706413</v>
          </cell>
          <cell r="J79">
            <v>2167.9656125883603</v>
          </cell>
          <cell r="K79">
            <v>2360.6321671677961</v>
          </cell>
        </row>
        <row r="81">
          <cell r="A81" t="str">
            <v>Memorandum items:</v>
          </cell>
        </row>
        <row r="82">
          <cell r="A82" t="str">
            <v>Money demand (M1)</v>
          </cell>
          <cell r="B82" t="str">
            <v>M1</v>
          </cell>
          <cell r="C82" t="str">
            <v>END</v>
          </cell>
          <cell r="D82">
            <v>1739.7</v>
          </cell>
          <cell r="E82">
            <v>1357.9</v>
          </cell>
          <cell r="F82">
            <v>1717.1989738368891</v>
          </cell>
          <cell r="G82">
            <v>2094.9957415528097</v>
          </cell>
          <cell r="H82">
            <v>2318.4508759174973</v>
          </cell>
          <cell r="I82">
            <v>2529.6915109250835</v>
          </cell>
          <cell r="J82">
            <v>2776.4599691914882</v>
          </cell>
          <cell r="K82">
            <v>3023.2032630360754</v>
          </cell>
        </row>
        <row r="83">
          <cell r="A83" t="str">
            <v>Velocity</v>
          </cell>
          <cell r="C83" t="str">
            <v>END</v>
          </cell>
          <cell r="D83">
            <v>5.8162427107874262</v>
          </cell>
          <cell r="E83">
            <v>7.4535152138513689</v>
          </cell>
          <cell r="F83">
            <v>7.5501003182568951</v>
          </cell>
          <cell r="G83">
            <v>6.9639057007005594</v>
          </cell>
          <cell r="H83">
            <v>6.7167592134396434</v>
          </cell>
          <cell r="I83">
            <v>6.6226019735135733</v>
          </cell>
          <cell r="J83">
            <v>6.5471642932094118</v>
          </cell>
          <cell r="K83">
            <v>6.4988238370595788</v>
          </cell>
        </row>
        <row r="84">
          <cell r="A84" t="str">
            <v>Money multiplier</v>
          </cell>
          <cell r="B84" t="str">
            <v>MU</v>
          </cell>
          <cell r="C84" t="str">
            <v>EXOG</v>
          </cell>
          <cell r="D84">
            <v>1.549664626813821</v>
          </cell>
          <cell r="E84">
            <v>1.2806752805809678</v>
          </cell>
          <cell r="F84">
            <v>1.2806752805809678</v>
          </cell>
          <cell r="G84">
            <v>1.2806752805809678</v>
          </cell>
          <cell r="H84">
            <v>1.2806752805809669</v>
          </cell>
          <cell r="I84">
            <v>1.2806752805809687</v>
          </cell>
          <cell r="J84">
            <v>1.2806752805809678</v>
          </cell>
          <cell r="K84">
            <v>1.2806752805809678</v>
          </cell>
        </row>
        <row r="85">
          <cell r="A85" t="str">
            <v>Gross forex reserves in months of import</v>
          </cell>
          <cell r="B85" t="str">
            <v>GOR_M</v>
          </cell>
          <cell r="C85" t="str">
            <v>EXOG</v>
          </cell>
          <cell r="D85">
            <v>4.7529321963061584</v>
          </cell>
          <cell r="E85">
            <v>1.3613991242646013</v>
          </cell>
          <cell r="F85">
            <v>1.5648533704797254</v>
          </cell>
          <cell r="G85">
            <v>1.8195552588032382</v>
          </cell>
          <cell r="H85">
            <v>1.983893654827422</v>
          </cell>
          <cell r="I85">
            <v>2.1651802880799331</v>
          </cell>
          <cell r="J85">
            <v>2.2492054470151013</v>
          </cell>
          <cell r="K85">
            <v>0.25580007590916493</v>
          </cell>
        </row>
        <row r="88">
          <cell r="A88" t="str">
            <v>1/   Variables are either endogenous (END) or exogenous (EXOG).</v>
          </cell>
        </row>
      </sheetData>
      <sheetData sheetId="9" refreshError="1">
        <row r="1">
          <cell r="A1" t="str">
            <v>Table 4. Moldova: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165.33007070070303</v>
          </cell>
          <cell r="E10">
            <v>165.52102194155552</v>
          </cell>
          <cell r="F10">
            <v>157.61959215192954</v>
          </cell>
          <cell r="G10">
            <v>155.10606688205735</v>
          </cell>
          <cell r="H10">
            <v>155.0532857962788</v>
          </cell>
          <cell r="I10">
            <v>155.15783961220046</v>
          </cell>
          <cell r="J10">
            <v>155.2290320993429</v>
          </cell>
          <cell r="K10">
            <v>161.01037817501873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65.330070700703018</v>
          </cell>
          <cell r="E12">
            <v>65.521021941555517</v>
          </cell>
          <cell r="F12">
            <v>57.619592151929524</v>
          </cell>
          <cell r="G12">
            <v>55.106066882057334</v>
          </cell>
          <cell r="H12">
            <v>55.053285796278786</v>
          </cell>
          <cell r="I12">
            <v>55.157839612200455</v>
          </cell>
          <cell r="J12">
            <v>55.229032099342923</v>
          </cell>
          <cell r="K12">
            <v>61.01037817501873</v>
          </cell>
        </row>
        <row r="13">
          <cell r="A13" t="str">
            <v>Total expenditures</v>
          </cell>
          <cell r="C13" t="str">
            <v>END</v>
          </cell>
          <cell r="D13">
            <v>161.02913645585247</v>
          </cell>
          <cell r="E13">
            <v>165.52102194155552</v>
          </cell>
          <cell r="F13">
            <v>158.04290427198075</v>
          </cell>
          <cell r="G13">
            <v>159.36111056818757</v>
          </cell>
          <cell r="H13">
            <v>160.67322713653579</v>
          </cell>
          <cell r="I13">
            <v>160.29175187741717</v>
          </cell>
          <cell r="J13">
            <v>159.89536212746404</v>
          </cell>
          <cell r="K13">
            <v>165.19914080091135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57.655567404009112</v>
          </cell>
          <cell r="E14">
            <v>67.97653559590195</v>
          </cell>
          <cell r="F14">
            <v>73.79300210450252</v>
          </cell>
          <cell r="G14">
            <v>74.535500336698874</v>
          </cell>
          <cell r="H14">
            <v>74.60257717049447</v>
          </cell>
          <cell r="I14">
            <v>74.055994192755534</v>
          </cell>
          <cell r="J14">
            <v>73.813201402733739</v>
          </cell>
          <cell r="K14">
            <v>73.312340790552071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26.327967656872787</v>
          </cell>
          <cell r="E15">
            <v>22.6061752224857</v>
          </cell>
          <cell r="F15">
            <v>22.705685492302454</v>
          </cell>
          <cell r="G15">
            <v>23.63035141732836</v>
          </cell>
          <cell r="H15">
            <v>23.972820277776023</v>
          </cell>
          <cell r="I15">
            <v>23.857009552493452</v>
          </cell>
          <cell r="J15">
            <v>23.741758298169838</v>
          </cell>
          <cell r="K15">
            <v>23.627063812707725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23.903702512810991</v>
          </cell>
          <cell r="E16">
            <v>27.968810738265244</v>
          </cell>
          <cell r="F16">
            <v>16.364845577511549</v>
          </cell>
          <cell r="G16">
            <v>14.887775419053115</v>
          </cell>
          <cell r="H16">
            <v>15.594403930036313</v>
          </cell>
          <cell r="I16">
            <v>16.129236246855719</v>
          </cell>
          <cell r="J16">
            <v>16.557630691762913</v>
          </cell>
          <cell r="K16">
            <v>24.780301062781202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2.3145683277926454</v>
          </cell>
          <cell r="E17">
            <v>2.035346195730793</v>
          </cell>
          <cell r="F17">
            <v>2.0353719988143473</v>
          </cell>
          <cell r="G17">
            <v>2.0353719988143228</v>
          </cell>
          <cell r="H17">
            <v>2.0353719987864971</v>
          </cell>
          <cell r="I17">
            <v>2.0353719988134151</v>
          </cell>
          <cell r="J17">
            <v>2.0353719987964891</v>
          </cell>
          <cell r="K17">
            <v>2.0353719987581664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4.0790472589217632</v>
          </cell>
          <cell r="E18">
            <v>4.4477007529353623</v>
          </cell>
          <cell r="F18">
            <v>4.6117795095635445</v>
          </cell>
          <cell r="G18">
            <v>4.4972925543517244</v>
          </cell>
          <cell r="H18">
            <v>4.3534565449275551</v>
          </cell>
          <cell r="I18">
            <v>4.1821300268624952</v>
          </cell>
          <cell r="J18">
            <v>3.9819235450044896</v>
          </cell>
          <cell r="K18">
            <v>3.824003494995091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46.748283295445155</v>
          </cell>
          <cell r="E19">
            <v>40.486453436236452</v>
          </cell>
          <cell r="F19">
            <v>38.532219589286356</v>
          </cell>
          <cell r="G19">
            <v>39.774818841941183</v>
          </cell>
          <cell r="H19">
            <v>40.114597214514916</v>
          </cell>
          <cell r="I19">
            <v>40.032009859636531</v>
          </cell>
          <cell r="J19">
            <v>39.765476190996573</v>
          </cell>
          <cell r="K19">
            <v>37.620059641117109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100.02989574319</v>
          </cell>
          <cell r="E22">
            <v>107.3277472369227</v>
          </cell>
          <cell r="F22">
            <v>104.98923776459972</v>
          </cell>
          <cell r="G22">
            <v>103.42382072323875</v>
          </cell>
          <cell r="H22">
            <v>103.24145936003164</v>
          </cell>
          <cell r="I22">
            <v>103.232587533527</v>
          </cell>
          <cell r="J22">
            <v>103.24125335342507</v>
          </cell>
          <cell r="K22">
            <v>102.96180097871624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74.744636334058342</v>
          </cell>
          <cell r="E23">
            <v>81.194297296592879</v>
          </cell>
          <cell r="F23">
            <v>81.464073667629094</v>
          </cell>
          <cell r="G23">
            <v>82.926362265135296</v>
          </cell>
          <cell r="H23">
            <v>83.415530406790694</v>
          </cell>
          <cell r="I23">
            <v>83.031792410891114</v>
          </cell>
          <cell r="J23">
            <v>82.878873893818721</v>
          </cell>
          <cell r="K23">
            <v>82.225571329981733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-10.466595897344304</v>
          </cell>
          <cell r="E27">
            <v>-14.964589144732738</v>
          </cell>
          <cell r="F27">
            <v>-11.034601333849906</v>
          </cell>
          <cell r="G27">
            <v>-8.1475604966797679</v>
          </cell>
          <cell r="H27">
            <v>-7.7626068365260954</v>
          </cell>
          <cell r="I27">
            <v>-7.801287068831722</v>
          </cell>
          <cell r="J27">
            <v>-7.9329660798031778</v>
          </cell>
          <cell r="K27">
            <v>-16.457153933085213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46.748283295445155</v>
          </cell>
          <cell r="E28">
            <v>40.486453436236452</v>
          </cell>
          <cell r="F28">
            <v>38.532219589286356</v>
          </cell>
          <cell r="G28">
            <v>39.774818841941183</v>
          </cell>
          <cell r="H28">
            <v>40.114597214514916</v>
          </cell>
          <cell r="I28">
            <v>40.032009859636531</v>
          </cell>
          <cell r="J28">
            <v>39.765476190996573</v>
          </cell>
          <cell r="K28">
            <v>37.620059641117109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65.330070700703018</v>
          </cell>
          <cell r="E29">
            <v>65.521021941555517</v>
          </cell>
          <cell r="F29">
            <v>57.619592151929524</v>
          </cell>
          <cell r="G29">
            <v>55.106066882057334</v>
          </cell>
          <cell r="H29">
            <v>55.053285796278786</v>
          </cell>
          <cell r="I29">
            <v>55.157839612200455</v>
          </cell>
          <cell r="J29">
            <v>55.229032099342923</v>
          </cell>
          <cell r="K29">
            <v>61.01037817501873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2.446478393577344</v>
          </cell>
          <cell r="E30">
            <v>2.1525356990945963</v>
          </cell>
          <cell r="F30">
            <v>4.1550499669593659</v>
          </cell>
          <cell r="G30">
            <v>2.4719035387673585</v>
          </cell>
          <cell r="H30">
            <v>2.5324268134233154</v>
          </cell>
          <cell r="I30">
            <v>2.4529278915363193</v>
          </cell>
          <cell r="J30">
            <v>2.4278661868090237</v>
          </cell>
          <cell r="K30">
            <v>2.2352559742524165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3.0027104753540819</v>
          </cell>
          <cell r="E31">
            <v>5.1752115378281216</v>
          </cell>
          <cell r="F31">
            <v>6.2216856608043027</v>
          </cell>
          <cell r="G31">
            <v>7.0916748981730713</v>
          </cell>
          <cell r="H31">
            <v>5.9534746328260892</v>
          </cell>
          <cell r="I31">
            <v>5.5118473188357964</v>
          </cell>
          <cell r="J31">
            <v>5.0662416568423954</v>
          </cell>
          <cell r="K31">
            <v>4.6643208723735974</v>
          </cell>
        </row>
        <row r="32">
          <cell r="A32" t="str">
            <v>Capital account</v>
          </cell>
          <cell r="C32" t="str">
            <v>EXOG</v>
          </cell>
          <cell r="D32">
            <v>12.820766864774569</v>
          </cell>
          <cell r="E32">
            <v>2.9839746367367717</v>
          </cell>
          <cell r="F32">
            <v>9.3037590828561392</v>
          </cell>
          <cell r="G32">
            <v>9.0251715585740389</v>
          </cell>
          <cell r="H32">
            <v>8.8897292321966734</v>
          </cell>
          <cell r="I32">
            <v>9.1457975784683541</v>
          </cell>
          <cell r="J32">
            <v>8.9360716403978273</v>
          </cell>
          <cell r="K32">
            <v>8.2271451487198544</v>
          </cell>
        </row>
        <row r="33">
          <cell r="A33" t="str">
            <v xml:space="preserve">   Public sector financing </v>
          </cell>
          <cell r="B33" t="str">
            <v>CFCG</v>
          </cell>
          <cell r="C33" t="str">
            <v>EXOG</v>
          </cell>
          <cell r="D33">
            <v>2.2808118134303186</v>
          </cell>
          <cell r="E33">
            <v>-3.9970329336529749</v>
          </cell>
          <cell r="F33">
            <v>1.4206664649263931</v>
          </cell>
          <cell r="G33">
            <v>2.5158935689444775</v>
          </cell>
          <cell r="H33">
            <v>1.2527148969125368</v>
          </cell>
          <cell r="I33">
            <v>0.77114599146237839</v>
          </cell>
          <cell r="J33">
            <v>0.67297127956524716</v>
          </cell>
          <cell r="K33">
            <v>0.61958236467949024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8.7493451540293687</v>
          </cell>
          <cell r="E35">
            <v>6.981007570389747</v>
          </cell>
          <cell r="F35">
            <v>7.8818799954861181</v>
          </cell>
          <cell r="G35">
            <v>6.5081016774000577</v>
          </cell>
          <cell r="H35">
            <v>7.6358556761777665</v>
          </cell>
          <cell r="I35">
            <v>8.3734595527637108</v>
          </cell>
          <cell r="J35">
            <v>8.2619356616037489</v>
          </cell>
          <cell r="K35">
            <v>7.606490484041462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2.3541709674302651</v>
          </cell>
          <cell r="E36">
            <v>-11.980614507995966</v>
          </cell>
          <cell r="F36">
            <v>-1.7308422509937667</v>
          </cell>
          <cell r="G36">
            <v>0.87761106189427374</v>
          </cell>
          <cell r="H36">
            <v>1.1271223956705794</v>
          </cell>
          <cell r="I36">
            <v>1.3445105096366314</v>
          </cell>
          <cell r="J36">
            <v>1.0031055605946502</v>
          </cell>
          <cell r="K36">
            <v>-8.2300087843653564</v>
          </cell>
        </row>
        <row r="38">
          <cell r="A38" t="str">
            <v>Public Sector: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25.833824119769321</v>
          </cell>
          <cell r="E40">
            <v>26.133449940329839</v>
          </cell>
          <cell r="F40">
            <v>26.944694969768108</v>
          </cell>
          <cell r="G40">
            <v>27.850477103487847</v>
          </cell>
          <cell r="H40">
            <v>28.514915439304723</v>
          </cell>
          <cell r="I40">
            <v>28.645149098959134</v>
          </cell>
          <cell r="J40">
            <v>28.61486361355734</v>
          </cell>
          <cell r="K40">
            <v>28.259434636111052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Total expenditures</v>
          </cell>
          <cell r="C42" t="str">
            <v>END</v>
          </cell>
          <cell r="D42">
            <v>32.43780680167783</v>
          </cell>
          <cell r="E42">
            <v>29.097546341879539</v>
          </cell>
          <cell r="F42">
            <v>30.043515207511255</v>
          </cell>
          <cell r="G42">
            <v>31.373889788698882</v>
          </cell>
          <cell r="H42">
            <v>31.880769946556615</v>
          </cell>
          <cell r="I42">
            <v>31.39523363160761</v>
          </cell>
          <cell r="J42">
            <v>30.749756725886972</v>
          </cell>
          <cell r="K42">
            <v>30.279671611575964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26.327967656872787</v>
          </cell>
          <cell r="E43">
            <v>22.6061752224857</v>
          </cell>
          <cell r="F43">
            <v>22.705685492302454</v>
          </cell>
          <cell r="G43">
            <v>23.63035141732836</v>
          </cell>
          <cell r="H43">
            <v>23.972820277776023</v>
          </cell>
          <cell r="I43">
            <v>23.857009552493452</v>
          </cell>
          <cell r="J43">
            <v>23.741758298169838</v>
          </cell>
          <cell r="K43">
            <v>23.627063812707725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2.3145683277926454</v>
          </cell>
          <cell r="E44">
            <v>2.035346195730793</v>
          </cell>
          <cell r="F44">
            <v>2.0353719988143473</v>
          </cell>
          <cell r="G44">
            <v>2.0353719988143228</v>
          </cell>
          <cell r="H44">
            <v>2.0353719987864971</v>
          </cell>
          <cell r="I44">
            <v>2.0353719988134151</v>
          </cell>
          <cell r="J44">
            <v>2.0353719987964891</v>
          </cell>
          <cell r="K44">
            <v>2.0353719987581664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2.1001100326897402</v>
          </cell>
          <cell r="E45">
            <v>2.4107984065937544</v>
          </cell>
          <cell r="F45">
            <v>1.9760857345621516</v>
          </cell>
          <cell r="G45">
            <v>1.8438789157918771</v>
          </cell>
          <cell r="H45">
            <v>1.8138444707824719</v>
          </cell>
          <cell r="I45">
            <v>1.7703160430248863</v>
          </cell>
          <cell r="J45">
            <v>1.7131353089809656</v>
          </cell>
          <cell r="K45">
            <v>1.6642689410183054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1.3986746620605768</v>
          </cell>
          <cell r="E46">
            <v>1.748816876914322</v>
          </cell>
          <cell r="F46">
            <v>3.0949802096353323</v>
          </cell>
          <cell r="G46">
            <v>3.6586580471745025</v>
          </cell>
          <cell r="H46">
            <v>3.8660856108816684</v>
          </cell>
          <cell r="I46">
            <v>3.5534651286987664</v>
          </cell>
          <cell r="J46">
            <v>3.0944559140436629</v>
          </cell>
          <cell r="K46">
            <v>2.8002738540181618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0.29648612226208093</v>
          </cell>
          <cell r="E47">
            <v>0.29640964015496984</v>
          </cell>
          <cell r="F47">
            <v>0.23139177219697327</v>
          </cell>
          <cell r="G47">
            <v>0.20562940958981568</v>
          </cell>
          <cell r="H47">
            <v>0.19264758832995818</v>
          </cell>
          <cell r="I47">
            <v>0.17907090857709163</v>
          </cell>
          <cell r="J47">
            <v>0.16503520589601819</v>
          </cell>
          <cell r="K47">
            <v>0.15269300507360589</v>
          </cell>
        </row>
        <row r="48">
          <cell r="A48" t="str">
            <v>Balance of the rest of public sector</v>
          </cell>
          <cell r="B48" t="str">
            <v>REST</v>
          </cell>
          <cell r="C48" t="str">
            <v>EXOG</v>
          </cell>
          <cell r="D48">
            <v>1.9765741484120756E-3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-6.6020061077600989</v>
          </cell>
          <cell r="E50">
            <v>-2.9640964015496984</v>
          </cell>
          <cell r="F50">
            <v>-3.098820237743146</v>
          </cell>
          <cell r="G50">
            <v>-3.5234126852110319</v>
          </cell>
          <cell r="H50">
            <v>-3.3658545072518935</v>
          </cell>
          <cell r="I50">
            <v>-2.7500845326484789</v>
          </cell>
          <cell r="J50">
            <v>-2.1348931123296357</v>
          </cell>
          <cell r="K50">
            <v>-2.0202369754649085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-6.6020061077600989</v>
          </cell>
          <cell r="E51">
            <v>-2.9640964015496984</v>
          </cell>
          <cell r="F51">
            <v>-3.098820237743146</v>
          </cell>
          <cell r="G51">
            <v>-3.5234126852110319</v>
          </cell>
          <cell r="H51">
            <v>-3.3658545072518935</v>
          </cell>
          <cell r="I51">
            <v>-2.7500845326484789</v>
          </cell>
          <cell r="J51">
            <v>-2.1348931123296357</v>
          </cell>
          <cell r="K51">
            <v>-2.0202369754649085</v>
          </cell>
        </row>
        <row r="53">
          <cell r="A53" t="str">
            <v>Total financing</v>
          </cell>
          <cell r="C53" t="str">
            <v>END</v>
          </cell>
          <cell r="D53">
            <v>6.3031402054525509</v>
          </cell>
          <cell r="E53">
            <v>1.9706811548004177</v>
          </cell>
          <cell r="F53">
            <v>2.9998148107028939</v>
          </cell>
          <cell r="G53">
            <v>2.499672043668852</v>
          </cell>
          <cell r="H53">
            <v>1.9998367037747928</v>
          </cell>
          <cell r="I53">
            <v>1.4998994781778718</v>
          </cell>
          <cell r="J53">
            <v>0.99991227560695584</v>
          </cell>
          <cell r="K53">
            <v>0.9999192350164674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2.2808118134303186</v>
          </cell>
          <cell r="E54">
            <v>-3.9970329336529749</v>
          </cell>
          <cell r="F54">
            <v>1.4206664649263931</v>
          </cell>
          <cell r="G54">
            <v>2.5158935689444775</v>
          </cell>
          <cell r="H54">
            <v>1.2527148969125368</v>
          </cell>
          <cell r="I54">
            <v>0.77114599146237839</v>
          </cell>
          <cell r="J54">
            <v>0.67297127956524716</v>
          </cell>
          <cell r="K54">
            <v>0.61958236467949024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1.4033676453738497</v>
          </cell>
          <cell r="E55">
            <v>8.141384782923172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1.8678625702511098</v>
          </cell>
          <cell r="E56">
            <v>-0.91886988448040652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0.75109817639727172</v>
          </cell>
          <cell r="E57">
            <v>-1.2548008099893724</v>
          </cell>
          <cell r="F57">
            <v>1.5791483457765012</v>
          </cell>
          <cell r="G57">
            <v>-1.6221525275625669E-2</v>
          </cell>
          <cell r="H57">
            <v>0.74712180686225593</v>
          </cell>
          <cell r="I57">
            <v>0.72875348671549356</v>
          </cell>
          <cell r="J57">
            <v>0.32694099604170873</v>
          </cell>
          <cell r="K57">
            <v>0.38033687033697722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11.094807181169331</v>
          </cell>
          <cell r="E61">
            <v>10.476104715210484</v>
          </cell>
          <cell r="F61">
            <v>10.342088526679172</v>
          </cell>
          <cell r="G61">
            <v>11.212645494160881</v>
          </cell>
          <cell r="H61">
            <v>11.62522034740841</v>
          </cell>
          <cell r="I61">
            <v>11.790502613475736</v>
          </cell>
          <cell r="J61">
            <v>11.926355041633576</v>
          </cell>
          <cell r="K61">
            <v>12.015067315942318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5.3000897193055359</v>
          </cell>
          <cell r="E62">
            <v>-3.0036176869036946</v>
          </cell>
          <cell r="F62">
            <v>-4.253676280954231</v>
          </cell>
          <cell r="G62">
            <v>-3.5124573075345236</v>
          </cell>
          <cell r="H62">
            <v>-1.8447785157997356</v>
          </cell>
          <cell r="I62">
            <v>-0.55822867653261632</v>
          </cell>
          <cell r="J62">
            <v>0.48680522016193034</v>
          </cell>
          <cell r="K62">
            <v>-8.1724730098266871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4.9871930625704648</v>
          </cell>
          <cell r="E63">
            <v>13.479722402114177</v>
          </cell>
          <cell r="F63">
            <v>14.595764807633405</v>
          </cell>
          <cell r="G63">
            <v>14.725102801695408</v>
          </cell>
          <cell r="H63">
            <v>13.469998863208168</v>
          </cell>
          <cell r="I63">
            <v>12.348731290008349</v>
          </cell>
          <cell r="J63">
            <v>11.439549821471658</v>
          </cell>
          <cell r="K63">
            <v>20.18754032576901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5.1094441736498615</v>
          </cell>
          <cell r="E64">
            <v>13.249510914927152</v>
          </cell>
          <cell r="F64">
            <v>10.343212217204705</v>
          </cell>
          <cell r="G64">
            <v>9.1916346086647618</v>
          </cell>
          <cell r="H64">
            <v>8.6113471983491294</v>
          </cell>
          <cell r="I64">
            <v>8.0044696133959974</v>
          </cell>
          <cell r="J64">
            <v>7.3770737035520133</v>
          </cell>
          <cell r="K64">
            <v>6.8253773267901829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2.6683751003587286</v>
          </cell>
          <cell r="E65">
            <v>2.2675337471855195</v>
          </cell>
          <cell r="F65">
            <v>5.6184029537222173</v>
          </cell>
          <cell r="G65">
            <v>6.2524487166225686</v>
          </cell>
          <cell r="H65">
            <v>6.0169452990470091</v>
          </cell>
          <cell r="I65">
            <v>5.4504950285984641</v>
          </cell>
          <cell r="J65">
            <v>5.258352816945151</v>
          </cell>
          <cell r="K65">
            <v>12.647319184437475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-2.7906262114381257</v>
          </cell>
          <cell r="E66">
            <v>-2.0373222599984935</v>
          </cell>
          <cell r="F66">
            <v>-1.3658503632935186</v>
          </cell>
          <cell r="G66">
            <v>-0.71898052359192177</v>
          </cell>
          <cell r="H66">
            <v>-1.1582936341879715</v>
          </cell>
          <cell r="I66">
            <v>-1.1062333519861114</v>
          </cell>
          <cell r="J66">
            <v>-1.1958766990255065</v>
          </cell>
          <cell r="K66">
            <v>0.71484381454135337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11.094807181169331</v>
          </cell>
          <cell r="E68">
            <v>10.476104715210484</v>
          </cell>
          <cell r="F68">
            <v>10.342088526679172</v>
          </cell>
          <cell r="G68">
            <v>11.212645494160881</v>
          </cell>
          <cell r="H68">
            <v>11.62522034740841</v>
          </cell>
          <cell r="I68">
            <v>11.790502613475736</v>
          </cell>
          <cell r="J68">
            <v>11.926355041633576</v>
          </cell>
          <cell r="K68">
            <v>12.015067315942318</v>
          </cell>
        </row>
        <row r="71">
          <cell r="A71" t="str">
            <v>1/   Variables are either endogenous (END) or exogenous (EXOG).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112.03170776367187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80.690689086914062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80.690689086914062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117.89999389648437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109.19241333007812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142.32504272460937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106.57022094726562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108.60903930664062</v>
          </cell>
          <cell r="FT12">
            <v>118.89999389648437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1.2229995727539062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114.61209106445312</v>
          </cell>
          <cell r="FW13">
            <v>57.964080810546875</v>
          </cell>
          <cell r="FX13">
            <v>142.04287719726562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132.92599487304687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21.753646850585937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142.60720825195312</v>
          </cell>
          <cell r="FY14">
            <v>110.39999389648437</v>
          </cell>
          <cell r="FZ14">
            <v>112.03170776367187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135.14950561523437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112.27755737304687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137.95101928710937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140.02871704101562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109.50912475585937</v>
          </cell>
          <cell r="FT17">
            <v>120.69999694824219</v>
          </cell>
          <cell r="FU17">
            <v>8.5858249664306641</v>
          </cell>
          <cell r="FV17">
            <v>116.37374877929687</v>
          </cell>
          <cell r="FW17">
            <v>65.603927612304687</v>
          </cell>
          <cell r="FX17">
            <v>147.9683837890625</v>
          </cell>
          <cell r="FY17">
            <v>111.89999389648437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107.52828979492187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4.3479995727539062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35.470596313476562</v>
          </cell>
          <cell r="FO18">
            <v>21.599990844726562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109.70913696289062</v>
          </cell>
          <cell r="FT18">
            <v>121.39999389648437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150.33859252929687</v>
          </cell>
          <cell r="FY18">
            <v>112</v>
          </cell>
          <cell r="FZ18">
            <v>114.72744750976562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142.13766479492187</v>
          </cell>
          <cell r="GE18">
            <v>108.03549194335937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109.70913696289062</v>
          </cell>
          <cell r="FT19">
            <v>121.59999084472656</v>
          </cell>
          <cell r="FU19">
            <v>14.395940780639648</v>
          </cell>
          <cell r="FV19">
            <v>116.99551391601562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114.72744750976562</v>
          </cell>
          <cell r="GA19">
            <v>111.20059204101562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4.7435989379882812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38.001846313476562</v>
          </cell>
          <cell r="FO20">
            <v>39.5</v>
          </cell>
          <cell r="FP20">
            <v>33.513320922851562</v>
          </cell>
          <cell r="FQ20">
            <v>979.526123046875</v>
          </cell>
          <cell r="FR20">
            <v>113.57865905761719</v>
          </cell>
          <cell r="FS20">
            <v>109.70913696289062</v>
          </cell>
          <cell r="FT20">
            <v>121.89999389648437</v>
          </cell>
          <cell r="FU20">
            <v>16.05096435546875</v>
          </cell>
          <cell r="FV20">
            <v>117.306396484375</v>
          </cell>
          <cell r="FW20">
            <v>72.696609497070312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30.225997924804687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114.03787231445312</v>
          </cell>
          <cell r="FS21">
            <v>109.70913696289062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114.72744750976562</v>
          </cell>
          <cell r="GA21">
            <v>112.06393432617187</v>
          </cell>
          <cell r="GB21">
            <v>7707.05078125</v>
          </cell>
          <cell r="GC21">
            <v>4422915</v>
          </cell>
          <cell r="GD21">
            <v>155.29122924804687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114.34402465820312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114.96530151367187</v>
          </cell>
          <cell r="GA22">
            <v>111.87625122070312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115.12387084960937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160.11837768554687</v>
          </cell>
          <cell r="GE23">
            <v>108.65542602539062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155.04391479492187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123.89999389648437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112.89999389648437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163.76345825195312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124.39999389648437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156.98983764648437</v>
          </cell>
          <cell r="FY26">
            <v>113.09999084472656</v>
          </cell>
          <cell r="FZ26">
            <v>115.75816345214844</v>
          </cell>
          <cell r="GA26">
            <v>112.13900756835937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108.99356079101562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1.5717391967773437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91.186721801757812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115.87472534179687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157.38204956054687</v>
          </cell>
          <cell r="FY28">
            <v>114.29998779296875</v>
          </cell>
          <cell r="FZ28">
            <v>116.94746398925781</v>
          </cell>
          <cell r="GA28">
            <v>112.35482788085937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93.599990844726562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126.89999389648437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162.75393676757812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95.790878295898437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105.27853393554687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100.57980346679687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112.61758422851562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104.70254516601562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113.21817016601562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95.139999389648437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119.48257446289062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129.39999389648437</v>
          </cell>
          <cell r="FU34">
            <v>105.90350341796875</v>
          </cell>
          <cell r="FV34">
            <v>119.37895202636719</v>
          </cell>
          <cell r="FW34">
            <v>102.99917602539062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122.20999145507812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117.63504028320312</v>
          </cell>
          <cell r="FS35">
            <v>112.30935668945312</v>
          </cell>
          <cell r="FT35">
            <v>129.89999389648437</v>
          </cell>
          <cell r="FU35">
            <v>107.38673400878906</v>
          </cell>
          <cell r="FV35">
            <v>119.27532958984375</v>
          </cell>
          <cell r="FW35">
            <v>106.29513549804687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122.32998657226562</v>
          </cell>
          <cell r="FN36">
            <v>105.55477905273437</v>
          </cell>
          <cell r="FO36">
            <v>114.89999389648437</v>
          </cell>
          <cell r="FP36">
            <v>125.21841430664062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110.07156372070312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113.28384399414062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110.96603393554687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112.50936889648437</v>
          </cell>
          <cell r="FT37">
            <v>130.79998779296875</v>
          </cell>
          <cell r="FU37">
            <v>115.24443054199219</v>
          </cell>
          <cell r="FV37">
            <v>119.58621215820312</v>
          </cell>
          <cell r="FW37">
            <v>113.85906982421875</v>
          </cell>
          <cell r="FX37">
            <v>167.49435424804687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129.77999877929687</v>
          </cell>
          <cell r="FN38">
            <v>117.66571044921875</v>
          </cell>
          <cell r="FO38">
            <v>123.89999389648437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112.70938110351562</v>
          </cell>
          <cell r="FT38">
            <v>131.33999633789062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110.79696655273437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1.5361099243164062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121.66635131835937</v>
          </cell>
          <cell r="FO39">
            <v>127</v>
          </cell>
          <cell r="FP39">
            <v>138.29031372070312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113.80947875976562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120.11892700195312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130.82022094726562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119.62496948242187</v>
          </cell>
          <cell r="FS41">
            <v>114.00949096679687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178.01998901367187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119.89199829101562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116.85598754882812</v>
          </cell>
          <cell r="FV43">
            <v>120.82974243164062</v>
          </cell>
          <cell r="FW43">
            <v>125.55999755859375</v>
          </cell>
          <cell r="FX43">
            <v>172.91195678710937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112.60037231445312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112.43130493164062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1.5496597290039062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116.28298950195312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113.60946655273437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114.00949096679687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113.22030639648437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148.39999389648437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133.89999389648437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117.89999389648437</v>
          </cell>
          <cell r="FZ47">
            <v>121.9425048828125</v>
          </cell>
          <cell r="GA47">
            <v>115.77999877929687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113.38937377929687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121.38528442382812</v>
          </cell>
          <cell r="FS48">
            <v>114.20950317382813</v>
          </cell>
          <cell r="FT48">
            <v>134.27999877929687</v>
          </cell>
          <cell r="FU48">
            <v>120.86599731445312</v>
          </cell>
          <cell r="FV48">
            <v>120.93336486816406</v>
          </cell>
          <cell r="FW48">
            <v>127.57998657226562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131.38558959960937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121.38528442382812</v>
          </cell>
          <cell r="FS49">
            <v>114.40953063964844</v>
          </cell>
          <cell r="FT49">
            <v>134.40998840332031</v>
          </cell>
          <cell r="FU49">
            <v>122.92098999023437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116.15536499023437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156.39999389648437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132.32998657226562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181.48983764648437</v>
          </cell>
          <cell r="FY51">
            <v>118.19999694824219</v>
          </cell>
          <cell r="FZ51">
            <v>122.89395141601562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118.89999389648437</v>
          </cell>
          <cell r="FZ52">
            <v>123.21109008789062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113.89657592773437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137.48635864257812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149.51998901367187</v>
          </cell>
          <cell r="FN53">
            <v>128.83358764648437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182.05416870117187</v>
          </cell>
          <cell r="FY53">
            <v>118.89999389648437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114.23471069335937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137.95590209960937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125.80599975585937</v>
          </cell>
          <cell r="FV54">
            <v>122.69503784179687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146.82998657226562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183.91647338867187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115.02371215820312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136.93075561523437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123.06906127929687</v>
          </cell>
          <cell r="FS57">
            <v>115.30960083007812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125.66897583007812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136.29214477539062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123.37521362304687</v>
          </cell>
          <cell r="FS58">
            <v>115.50961303710937</v>
          </cell>
          <cell r="FT58">
            <v>135.70999145507812</v>
          </cell>
          <cell r="FU58">
            <v>121.57899475097656</v>
          </cell>
          <cell r="FV58">
            <v>123.31680297851562</v>
          </cell>
          <cell r="FW58">
            <v>137.02999877929687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135.53286743164062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171.99899291992187</v>
          </cell>
          <cell r="FQ59">
            <v>7396.95703125</v>
          </cell>
          <cell r="FR59">
            <v>123.68135070800781</v>
          </cell>
          <cell r="FS59">
            <v>115.50961303710937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120.89999389648437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136.45999145507812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135.98410034179687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3280.5480346679687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123.89999389648437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112.89999389648437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163.76345825195312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112.50936889648437</v>
          </cell>
          <cell r="FT83">
            <v>130.79998779296875</v>
          </cell>
          <cell r="FU83">
            <v>115.24443054199219</v>
          </cell>
          <cell r="FV83">
            <v>119.58621215820312</v>
          </cell>
          <cell r="FW83">
            <v>113.85906982421875</v>
          </cell>
          <cell r="FX83">
            <v>167.49435424804687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121.38528442382812</v>
          </cell>
          <cell r="FS84">
            <v>114.20950317382813</v>
          </cell>
          <cell r="FT84">
            <v>134.27999877929687</v>
          </cell>
          <cell r="FU84">
            <v>120.86599731445312</v>
          </cell>
          <cell r="FV84">
            <v>120.93336486816406</v>
          </cell>
          <cell r="FW84">
            <v>127.57998657226562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136.45999145507812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154.89999389648437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155.10000610351562</v>
          </cell>
          <cell r="J181">
            <v>154.72999572753906</v>
          </cell>
          <cell r="AA181">
            <v>100</v>
          </cell>
        </row>
        <row r="182">
          <cell r="D182">
            <v>155.10000610351562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154.85000610351562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152.39999389648437</v>
          </cell>
          <cell r="J186">
            <v>152.46000671386719</v>
          </cell>
          <cell r="AA186">
            <v>100</v>
          </cell>
        </row>
        <row r="187">
          <cell r="D187">
            <v>152.60000610351562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154.10000610351562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153.60000610351562</v>
          </cell>
          <cell r="AA191">
            <v>100</v>
          </cell>
        </row>
        <row r="192">
          <cell r="D192">
            <v>155</v>
          </cell>
          <cell r="J192">
            <v>154.08999633789062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154.77999877929687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154.39999389648437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153.16000366210937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153.02999877929687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153.35000610351562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153.39999389648437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153.10000610351562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152.10000610351562</v>
          </cell>
          <cell r="J211">
            <v>150.8699951171875</v>
          </cell>
          <cell r="AA211">
            <v>100</v>
          </cell>
        </row>
        <row r="212">
          <cell r="D212">
            <v>152.10000610351562</v>
          </cell>
          <cell r="J212">
            <v>151.60000610351562</v>
          </cell>
          <cell r="AA212">
            <v>100</v>
          </cell>
        </row>
        <row r="213">
          <cell r="D213">
            <v>151.60000610351562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149.89999389648437</v>
          </cell>
          <cell r="J218">
            <v>149.30000305175781</v>
          </cell>
          <cell r="AA218">
            <v>100</v>
          </cell>
        </row>
        <row r="219">
          <cell r="D219">
            <v>149.39999389648437</v>
          </cell>
          <cell r="J219">
            <v>149.10000610351562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149.16000366210937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149.64999389648437</v>
          </cell>
          <cell r="J223">
            <v>149.41999816894531</v>
          </cell>
          <cell r="AA223">
            <v>100</v>
          </cell>
        </row>
        <row r="224">
          <cell r="D224">
            <v>149.39999389648437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146.60000610351562</v>
          </cell>
          <cell r="J231">
            <v>146.14999389648437</v>
          </cell>
          <cell r="AA231">
            <v>100</v>
          </cell>
        </row>
        <row r="232">
          <cell r="D232">
            <v>146.60000610351562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145.91000366210937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149.35000610351562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151.60000610351562</v>
          </cell>
          <cell r="J242">
            <v>150.25999450683594</v>
          </cell>
          <cell r="AA242">
            <v>100</v>
          </cell>
        </row>
        <row r="243">
          <cell r="D243">
            <v>151.60000610351562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149.77999877929687</v>
          </cell>
          <cell r="AA244">
            <v>100</v>
          </cell>
        </row>
        <row r="245">
          <cell r="D245">
            <v>150.89999389648437</v>
          </cell>
          <cell r="J245">
            <v>150.14999389648437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151.10000610351562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151.10000610351562</v>
          </cell>
          <cell r="J250">
            <v>149.89999389648437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150.89999389648437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149.41000366210937</v>
          </cell>
          <cell r="AA256">
            <v>100</v>
          </cell>
        </row>
        <row r="257">
          <cell r="D257">
            <v>148.39999389648437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147.60000610351562</v>
          </cell>
          <cell r="AA261">
            <v>100</v>
          </cell>
        </row>
        <row r="262">
          <cell r="D262">
            <v>148.19999694824219</v>
          </cell>
          <cell r="J262">
            <v>147.85000610351562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148.39999389648437</v>
          </cell>
          <cell r="J265">
            <v>147.27999877929687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147.60000610351562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147.39999389648437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146.16000366210937</v>
          </cell>
          <cell r="AA271">
            <v>100</v>
          </cell>
        </row>
        <row r="272">
          <cell r="D272">
            <v>145.39999389648437</v>
          </cell>
          <cell r="J272">
            <v>145.27999877929687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143.60000610351562</v>
          </cell>
          <cell r="AA274">
            <v>100</v>
          </cell>
        </row>
        <row r="275">
          <cell r="D275">
            <v>143.19999694824219</v>
          </cell>
          <cell r="J275">
            <v>143.47000122070312</v>
          </cell>
          <cell r="AA275">
            <v>100</v>
          </cell>
        </row>
        <row r="276">
          <cell r="D276">
            <v>143.89999389648437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142.89999389648437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143.22000122070312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141.89999389648437</v>
          </cell>
          <cell r="J283">
            <v>142.08999633789062</v>
          </cell>
          <cell r="AA283">
            <v>100</v>
          </cell>
        </row>
        <row r="284">
          <cell r="D284">
            <v>141.19999694824219</v>
          </cell>
          <cell r="J284">
            <v>141.58999633789062</v>
          </cell>
          <cell r="AA284">
            <v>100</v>
          </cell>
        </row>
        <row r="285">
          <cell r="D285">
            <v>141.89999389648437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141.27999877929687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141.60000610351562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142.02999877929687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141.60000610351562</v>
          </cell>
          <cell r="J293">
            <v>141.08999633789063</v>
          </cell>
          <cell r="AA293">
            <v>100</v>
          </cell>
        </row>
        <row r="294">
          <cell r="D294">
            <v>141.39999389648437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140.89999389648437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140.27999877929687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141.27999877929687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142.10000610351562</v>
          </cell>
          <cell r="J303">
            <v>141.42999267578125</v>
          </cell>
          <cell r="AA303">
            <v>100</v>
          </cell>
        </row>
        <row r="304">
          <cell r="D304">
            <v>142.10000610351562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141.60000610351562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141.60000610351562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142.89999389648437</v>
          </cell>
          <cell r="J310">
            <v>142.24000549316406</v>
          </cell>
          <cell r="AA310">
            <v>100</v>
          </cell>
        </row>
        <row r="311">
          <cell r="D311">
            <v>142.89999389648437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141.85000610351562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142.89999389648437</v>
          </cell>
          <cell r="J315">
            <v>141.78999328613281</v>
          </cell>
          <cell r="AA315">
            <v>100</v>
          </cell>
        </row>
        <row r="316">
          <cell r="D316">
            <v>142.89999389648437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142.10000610351562</v>
          </cell>
          <cell r="J319">
            <v>141.14999389648437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140.60000610351562</v>
          </cell>
          <cell r="AA321">
            <v>100</v>
          </cell>
        </row>
        <row r="322">
          <cell r="D322">
            <v>140.60000610351562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140.10000610351562</v>
          </cell>
          <cell r="J324">
            <v>139.72999572753906</v>
          </cell>
          <cell r="AA324">
            <v>100</v>
          </cell>
        </row>
        <row r="325">
          <cell r="D325">
            <v>140.39999389648437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140.10000610351562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139.16000366210937</v>
          </cell>
          <cell r="AA331">
            <v>100</v>
          </cell>
        </row>
        <row r="332">
          <cell r="D332">
            <v>139.39999389648437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>
        <row r="39">
          <cell r="A39">
            <v>2004</v>
          </cell>
          <cell r="B39" t="str">
            <v>Stock</v>
          </cell>
          <cell r="C39">
            <v>10.665966232275231</v>
          </cell>
          <cell r="H39">
            <v>10.665966232275231</v>
          </cell>
          <cell r="I39">
            <v>10.665966232275231</v>
          </cell>
          <cell r="J39">
            <v>9.4808588731335384</v>
          </cell>
          <cell r="K39">
            <v>8.2957515139918456</v>
          </cell>
          <cell r="L39">
            <v>7.1106441548501529</v>
          </cell>
          <cell r="M39">
            <v>5.9255367957084601</v>
          </cell>
          <cell r="N39">
            <v>4.7404294365667674</v>
          </cell>
          <cell r="O39">
            <v>3.5553220774250751</v>
          </cell>
          <cell r="P39">
            <v>2.3702147182833828</v>
          </cell>
          <cell r="Q39">
            <v>1.1851073591416905</v>
          </cell>
          <cell r="R39">
            <v>-1.7763568394002505E-15</v>
          </cell>
          <cell r="S39">
            <v>-1.7763568394002505E-15</v>
          </cell>
          <cell r="T39">
            <v>-1.7763568394002505E-15</v>
          </cell>
          <cell r="U39">
            <v>-1.7763568394002505E-15</v>
          </cell>
          <cell r="V39">
            <v>-1.7763568394002505E-15</v>
          </cell>
          <cell r="W39">
            <v>-1.7763568394002505E-15</v>
          </cell>
          <cell r="X39">
            <v>-1.7763568394002505E-15</v>
          </cell>
          <cell r="Y39">
            <v>-1.7763568394002505E-15</v>
          </cell>
          <cell r="Z39">
            <v>-1.7763568394002505E-15</v>
          </cell>
          <cell r="AA39">
            <v>-1.7763568394002505E-15</v>
          </cell>
          <cell r="AB39">
            <v>-1.7763568394002505E-15</v>
          </cell>
          <cell r="AC39">
            <v>-1.7763568394002505E-15</v>
          </cell>
          <cell r="AD39">
            <v>-1.7763568394002505E-15</v>
          </cell>
          <cell r="AE39">
            <v>-1.7763568394002505E-15</v>
          </cell>
          <cell r="AF39">
            <v>-1.7763568394002505E-15</v>
          </cell>
          <cell r="AG39">
            <v>-1.7763568394002505E-15</v>
          </cell>
          <cell r="AH39">
            <v>-1.7763568394002505E-15</v>
          </cell>
          <cell r="AI39">
            <v>-1.7763568394002505E-15</v>
          </cell>
          <cell r="AJ39">
            <v>-1.7763568394002505E-15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1.1851073591416923</v>
          </cell>
          <cell r="K40">
            <v>1.1851073591416923</v>
          </cell>
          <cell r="L40">
            <v>1.1851073591416923</v>
          </cell>
          <cell r="M40">
            <v>1.1851073591416923</v>
          </cell>
          <cell r="N40">
            <v>1.1851073591416923</v>
          </cell>
          <cell r="O40">
            <v>1.1851073591416923</v>
          </cell>
          <cell r="P40">
            <v>1.1851073591416923</v>
          </cell>
          <cell r="Q40">
            <v>1.1851073591416923</v>
          </cell>
          <cell r="R40">
            <v>1.1851073591416923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0.26664915580688081</v>
          </cell>
          <cell r="I41">
            <v>0.26664915580688081</v>
          </cell>
          <cell r="J41">
            <v>0.25183531381760965</v>
          </cell>
          <cell r="K41">
            <v>0.22220762983906731</v>
          </cell>
          <cell r="L41">
            <v>0.19257994586052499</v>
          </cell>
          <cell r="M41">
            <v>0.16295226188198267</v>
          </cell>
          <cell r="N41">
            <v>0.13332457790344035</v>
          </cell>
          <cell r="O41">
            <v>0.10369689392489803</v>
          </cell>
          <cell r="P41">
            <v>7.4069209946355727E-2</v>
          </cell>
          <cell r="Q41">
            <v>4.4441525967813422E-2</v>
          </cell>
          <cell r="R41">
            <v>1.4813841989271111E-2</v>
          </cell>
          <cell r="S41">
            <v>-4.4408920985006264E-17</v>
          </cell>
          <cell r="T41">
            <v>-4.4408920985006264E-17</v>
          </cell>
          <cell r="U41">
            <v>-4.4408920985006264E-17</v>
          </cell>
          <cell r="V41">
            <v>-4.4408920985006264E-17</v>
          </cell>
          <cell r="W41">
            <v>-4.4408920985006264E-17</v>
          </cell>
          <cell r="X41">
            <v>-4.4408920985006264E-17</v>
          </cell>
          <cell r="Y41">
            <v>-4.4408920985006264E-17</v>
          </cell>
          <cell r="Z41">
            <v>-4.4408920985006264E-17</v>
          </cell>
          <cell r="AA41">
            <v>-4.4408920985006264E-17</v>
          </cell>
          <cell r="AB41">
            <v>-4.4408920985006264E-17</v>
          </cell>
          <cell r="AC41">
            <v>-4.4408920985006264E-17</v>
          </cell>
          <cell r="AD41">
            <v>-4.4408920985006264E-17</v>
          </cell>
          <cell r="AE41">
            <v>-4.4408920985006264E-17</v>
          </cell>
          <cell r="AF41">
            <v>-4.4408920985006264E-17</v>
          </cell>
          <cell r="AG41">
            <v>-4.4408920985006264E-17</v>
          </cell>
          <cell r="AH41">
            <v>-4.4408920985006264E-17</v>
          </cell>
          <cell r="AI41">
            <v>-4.4408920985006264E-17</v>
          </cell>
          <cell r="AJ41">
            <v>-4.4408920985006264E-17</v>
          </cell>
        </row>
        <row r="42">
          <cell r="B42" t="str">
            <v>DS total</v>
          </cell>
          <cell r="H42">
            <v>0.26664915580688081</v>
          </cell>
          <cell r="I42">
            <v>0.26664915580688081</v>
          </cell>
          <cell r="J42">
            <v>1.436942672959302</v>
          </cell>
          <cell r="K42">
            <v>1.4073149889807597</v>
          </cell>
          <cell r="L42">
            <v>1.3776873050022174</v>
          </cell>
          <cell r="M42">
            <v>1.348059621023675</v>
          </cell>
          <cell r="N42">
            <v>1.3184319370451327</v>
          </cell>
          <cell r="O42">
            <v>1.2888042530665904</v>
          </cell>
          <cell r="P42">
            <v>1.2591765690880481</v>
          </cell>
          <cell r="Q42">
            <v>1.2295488851095058</v>
          </cell>
          <cell r="R42">
            <v>1.1999212011309635</v>
          </cell>
          <cell r="S42">
            <v>-4.4408920985006264E-17</v>
          </cell>
          <cell r="T42">
            <v>-4.4408920985006264E-17</v>
          </cell>
          <cell r="U42">
            <v>-4.4408920985006264E-17</v>
          </cell>
          <cell r="V42">
            <v>-4.4408920985006264E-17</v>
          </cell>
          <cell r="W42">
            <v>-4.4408920985006264E-17</v>
          </cell>
          <cell r="X42">
            <v>-4.4408920985006264E-17</v>
          </cell>
          <cell r="Y42">
            <v>-4.4408920985006264E-17</v>
          </cell>
          <cell r="Z42">
            <v>-4.4408920985006264E-17</v>
          </cell>
          <cell r="AA42">
            <v>-4.4408920985006264E-17</v>
          </cell>
          <cell r="AB42">
            <v>-4.4408920985006264E-17</v>
          </cell>
          <cell r="AC42">
            <v>-4.4408920985006264E-17</v>
          </cell>
          <cell r="AD42">
            <v>-4.4408920985006264E-17</v>
          </cell>
          <cell r="AE42">
            <v>-4.4408920985006264E-17</v>
          </cell>
          <cell r="AF42">
            <v>-4.4408920985006264E-17</v>
          </cell>
          <cell r="AG42">
            <v>-4.4408920985006264E-17</v>
          </cell>
          <cell r="AH42">
            <v>-4.4408920985006264E-17</v>
          </cell>
          <cell r="AI42">
            <v>-4.4408920985006264E-17</v>
          </cell>
          <cell r="AJ42">
            <v>-4.4408920985006264E-17</v>
          </cell>
        </row>
        <row r="43">
          <cell r="B43" t="str">
            <v>NPV</v>
          </cell>
          <cell r="H43">
            <v>8.8966578217354364</v>
          </cell>
          <cell r="I43">
            <v>9.1415664906783416</v>
          </cell>
          <cell r="J43">
            <v>8.2302638909330472</v>
          </cell>
          <cell r="K43">
            <v>7.2961890756809389</v>
          </cell>
          <cell r="L43">
            <v>6.3380326425303783</v>
          </cell>
          <cell r="M43">
            <v>5.3544098984521993</v>
          </cell>
          <cell r="N43">
            <v>4.3438565305680692</v>
          </cell>
          <cell r="O43">
            <v>3.3048240280091434</v>
          </cell>
          <cell r="P43">
            <v>2.2356748405316216</v>
          </cell>
          <cell r="Q43">
            <v>1.1346772587526841</v>
          </cell>
          <cell r="R43">
            <v>-6.2798760020864426E-16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10.665966232275231</v>
          </cell>
          <cell r="I44">
            <v>10.665966232275231</v>
          </cell>
          <cell r="J44">
            <v>10.665966232275231</v>
          </cell>
          <cell r="K44">
            <v>9.4808588731335384</v>
          </cell>
          <cell r="L44">
            <v>8.2957515139918456</v>
          </cell>
          <cell r="M44">
            <v>7.1106441548501529</v>
          </cell>
          <cell r="N44">
            <v>5.9255367957084601</v>
          </cell>
          <cell r="O44">
            <v>4.7404294365667674</v>
          </cell>
          <cell r="P44">
            <v>3.5553220774250751</v>
          </cell>
          <cell r="Q44">
            <v>2.3702147182833828</v>
          </cell>
          <cell r="R44">
            <v>1.1851073591416905</v>
          </cell>
          <cell r="S44">
            <v>-1.7763568394002505E-15</v>
          </cell>
          <cell r="T44">
            <v>-1.7763568394002505E-15</v>
          </cell>
          <cell r="U44">
            <v>-1.7763568394002505E-15</v>
          </cell>
          <cell r="V44">
            <v>-1.7763568394002505E-15</v>
          </cell>
          <cell r="W44">
            <v>-1.7763568394002505E-15</v>
          </cell>
          <cell r="X44">
            <v>-1.7763568394002505E-15</v>
          </cell>
          <cell r="Y44">
            <v>-1.7763568394002505E-15</v>
          </cell>
          <cell r="Z44">
            <v>-1.7763568394002505E-15</v>
          </cell>
          <cell r="AA44">
            <v>-1.7763568394002505E-15</v>
          </cell>
          <cell r="AB44">
            <v>-1.7763568394002505E-15</v>
          </cell>
          <cell r="AC44">
            <v>-1.7763568394002505E-15</v>
          </cell>
          <cell r="AD44">
            <v>-1.7763568394002505E-15</v>
          </cell>
          <cell r="AE44">
            <v>-1.7763568394002505E-15</v>
          </cell>
          <cell r="AF44">
            <v>-1.7763568394002505E-15</v>
          </cell>
          <cell r="AG44">
            <v>-1.7763568394002505E-15</v>
          </cell>
          <cell r="AH44">
            <v>-1.7763568394002505E-15</v>
          </cell>
          <cell r="AI44">
            <v>-1.7763568394002505E-15</v>
          </cell>
          <cell r="AJ44">
            <v>-1.7763568394002505E-15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1.1851073591416923</v>
          </cell>
          <cell r="L45">
            <v>1.1851073591416923</v>
          </cell>
          <cell r="M45">
            <v>1.1851073591416923</v>
          </cell>
          <cell r="N45">
            <v>1.1851073591416923</v>
          </cell>
          <cell r="O45">
            <v>1.1851073591416923</v>
          </cell>
          <cell r="P45">
            <v>1.1851073591416923</v>
          </cell>
          <cell r="Q45">
            <v>1.1851073591416923</v>
          </cell>
          <cell r="R45">
            <v>1.1851073591416923</v>
          </cell>
          <cell r="S45">
            <v>1.1851073591416923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0.26664915580688081</v>
          </cell>
          <cell r="J46">
            <v>0.26664915580688081</v>
          </cell>
          <cell r="K46">
            <v>0.25183531381760965</v>
          </cell>
          <cell r="L46">
            <v>0.22220762983906731</v>
          </cell>
          <cell r="M46">
            <v>0.19257994586052499</v>
          </cell>
          <cell r="N46">
            <v>0.16295226188198267</v>
          </cell>
          <cell r="O46">
            <v>0.13332457790344035</v>
          </cell>
          <cell r="P46">
            <v>0.10369689392489803</v>
          </cell>
          <cell r="Q46">
            <v>7.4069209946355727E-2</v>
          </cell>
          <cell r="R46">
            <v>4.4441525967813422E-2</v>
          </cell>
          <cell r="S46">
            <v>1.4813841989271111E-2</v>
          </cell>
          <cell r="T46">
            <v>-4.4408920985006264E-17</v>
          </cell>
          <cell r="U46">
            <v>-4.4408920985006264E-17</v>
          </cell>
          <cell r="V46">
            <v>-4.4408920985006264E-17</v>
          </cell>
          <cell r="W46">
            <v>-4.4408920985006264E-17</v>
          </cell>
          <cell r="X46">
            <v>-4.4408920985006264E-17</v>
          </cell>
          <cell r="Y46">
            <v>-4.4408920985006264E-17</v>
          </cell>
          <cell r="Z46">
            <v>-4.4408920985006264E-17</v>
          </cell>
          <cell r="AA46">
            <v>-4.4408920985006264E-17</v>
          </cell>
          <cell r="AB46">
            <v>-4.4408920985006264E-17</v>
          </cell>
          <cell r="AC46">
            <v>-4.4408920985006264E-17</v>
          </cell>
          <cell r="AD46">
            <v>-4.4408920985006264E-17</v>
          </cell>
          <cell r="AE46">
            <v>-4.4408920985006264E-17</v>
          </cell>
          <cell r="AF46">
            <v>-4.4408920985006264E-17</v>
          </cell>
          <cell r="AG46">
            <v>-4.4408920985006264E-17</v>
          </cell>
          <cell r="AH46">
            <v>-4.4408920985006264E-17</v>
          </cell>
          <cell r="AI46">
            <v>-4.4408920985006264E-17</v>
          </cell>
          <cell r="AJ46">
            <v>-4.4408920985006264E-17</v>
          </cell>
        </row>
      </sheetData>
      <sheetData sheetId="13" refreshError="1"/>
      <sheetData sheetId="14" refreshError="1">
        <row r="40">
          <cell r="A40" t="str">
            <v>2. Charges and Interest 2/</v>
          </cell>
        </row>
        <row r="41">
          <cell r="A41" t="str">
            <v>PRGF Interest</v>
          </cell>
          <cell r="B41">
            <v>2.1426499999999997</v>
          </cell>
          <cell r="C41">
            <v>0.2</v>
          </cell>
          <cell r="D41">
            <v>0.15637999999999999</v>
          </cell>
          <cell r="E41">
            <v>0.31802999999999998</v>
          </cell>
          <cell r="F41">
            <v>0.32630999999999999</v>
          </cell>
          <cell r="G41">
            <v>0.19619999999999999</v>
          </cell>
          <cell r="H41">
            <v>0.28199000000000002</v>
          </cell>
          <cell r="I41">
            <v>0.23777999999999999</v>
          </cell>
          <cell r="J41">
            <v>0.18539</v>
          </cell>
          <cell r="K41">
            <v>0.15311999999999998</v>
          </cell>
          <cell r="L41">
            <v>8.0960000000000004E-2</v>
          </cell>
          <cell r="M41">
            <v>6.4900000000000001E-3</v>
          </cell>
          <cell r="N41">
            <v>0</v>
          </cell>
          <cell r="O41">
            <v>1.94265</v>
          </cell>
        </row>
        <row r="42">
          <cell r="A42" t="str">
            <v>SDR Net Charges</v>
          </cell>
          <cell r="B42">
            <v>-0.4</v>
          </cell>
          <cell r="C42">
            <v>-0.4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4">
          <cell r="A44" t="str">
            <v>Total Obligations</v>
          </cell>
          <cell r="B44" t="e">
            <v>#REF!</v>
          </cell>
          <cell r="C44" t="e">
            <v>#REF!</v>
          </cell>
          <cell r="D44">
            <v>0.15637999999999999</v>
          </cell>
          <cell r="E44">
            <v>6.7123300000000006</v>
          </cell>
          <cell r="F44">
            <v>6.4951100000000004</v>
          </cell>
          <cell r="G44">
            <v>7.7927</v>
          </cell>
          <cell r="H44">
            <v>9.6899899999999999</v>
          </cell>
          <cell r="I44">
            <v>9.8572800000000012</v>
          </cell>
          <cell r="J44">
            <v>9.2700900000000015</v>
          </cell>
          <cell r="K44">
            <v>8.0983199999999993</v>
          </cell>
          <cell r="L44">
            <v>7.09246</v>
          </cell>
          <cell r="M44">
            <v>5.2064900000000005</v>
          </cell>
          <cell r="N44">
            <v>8.4</v>
          </cell>
          <cell r="O44">
            <v>78.77115000000002</v>
          </cell>
        </row>
        <row r="45">
          <cell r="A45" t="str">
            <v>(percent of quota)</v>
          </cell>
          <cell r="C45" t="e">
            <v>#REF!</v>
          </cell>
          <cell r="D45">
            <v>0.3211088295687885</v>
          </cell>
          <cell r="E45">
            <v>13.783018480492814</v>
          </cell>
          <cell r="F45">
            <v>13.336981519507187</v>
          </cell>
          <cell r="G45">
            <v>16.001437371663243</v>
          </cell>
          <cell r="H45">
            <v>19.89731006160164</v>
          </cell>
          <cell r="I45">
            <v>20.24082135523614</v>
          </cell>
          <cell r="J45">
            <v>19.03509240246407</v>
          </cell>
          <cell r="K45">
            <v>16.628993839835726</v>
          </cell>
          <cell r="L45">
            <v>14.563572895277208</v>
          </cell>
          <cell r="M45">
            <v>10.69094455852156</v>
          </cell>
          <cell r="N45">
            <v>17.248459958932237</v>
          </cell>
          <cell r="O45">
            <v>161.74774127310064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  <sheetName val="GeoBop0900_BseLine"/>
      <sheetName val="AQ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Y197"/>
  <sheetViews>
    <sheetView zoomScale="130" zoomScaleNormal="130" workbookViewId="0">
      <pane xSplit="3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H49" sqref="H49"/>
    </sheetView>
  </sheetViews>
  <sheetFormatPr defaultColWidth="8.88671875" defaultRowHeight="13.2"/>
  <cols>
    <col min="1" max="1" width="2" customWidth="1"/>
    <col min="2" max="2" width="6.33203125" style="116" customWidth="1"/>
    <col min="3" max="3" width="56.44140625" customWidth="1"/>
    <col min="4" max="4" width="11.109375" customWidth="1"/>
    <col min="5" max="5" width="11.33203125" customWidth="1"/>
    <col min="6" max="6" width="10.6640625" customWidth="1"/>
    <col min="7" max="7" width="11.109375" customWidth="1"/>
    <col min="8" max="8" width="11.6640625" customWidth="1"/>
    <col min="9" max="9" width="6.44140625" customWidth="1"/>
    <col min="10" max="10" width="11.109375" customWidth="1"/>
    <col min="11" max="11" width="11.33203125" customWidth="1"/>
    <col min="12" max="12" width="10.6640625" bestFit="1" customWidth="1"/>
    <col min="13" max="13" width="11.44140625" customWidth="1"/>
    <col min="14" max="15" width="11.6640625" customWidth="1"/>
    <col min="16" max="16" width="11.88671875" customWidth="1"/>
    <col min="17" max="17" width="11.109375" bestFit="1" customWidth="1"/>
    <col min="18" max="18" width="10.109375" bestFit="1" customWidth="1"/>
    <col min="19" max="19" width="12.88671875" customWidth="1"/>
    <col min="20" max="20" width="12.109375" customWidth="1"/>
    <col min="21" max="21" width="9.77734375" customWidth="1"/>
  </cols>
  <sheetData>
    <row r="1" spans="1:20" ht="15" customHeight="1">
      <c r="B1" s="202" t="s">
        <v>165</v>
      </c>
      <c r="C1" s="202"/>
      <c r="D1" s="202"/>
      <c r="E1" s="202"/>
      <c r="F1" s="202"/>
      <c r="G1" s="202"/>
      <c r="J1" s="1"/>
      <c r="K1" s="1"/>
      <c r="L1" s="1">
        <f>J1-K1</f>
        <v>0</v>
      </c>
    </row>
    <row r="2" spans="1:20" s="2" customFormat="1">
      <c r="B2" s="3"/>
      <c r="D2" s="203" t="s">
        <v>0</v>
      </c>
      <c r="E2" s="203"/>
      <c r="F2" s="203"/>
      <c r="G2" s="203"/>
      <c r="H2" s="203"/>
      <c r="I2" s="137"/>
      <c r="J2" s="203" t="s">
        <v>1</v>
      </c>
      <c r="K2" s="203"/>
      <c r="L2" s="203"/>
      <c r="M2" s="203"/>
      <c r="N2" s="203"/>
      <c r="O2" s="137"/>
      <c r="P2" s="203" t="s">
        <v>2</v>
      </c>
      <c r="Q2" s="203"/>
      <c r="R2" s="203"/>
      <c r="S2" s="203"/>
      <c r="T2" s="203"/>
    </row>
    <row r="3" spans="1:20" ht="12.75" customHeight="1">
      <c r="B3" s="204" t="s">
        <v>3</v>
      </c>
      <c r="C3" s="206" t="s">
        <v>4</v>
      </c>
      <c r="D3" s="208" t="s">
        <v>5</v>
      </c>
      <c r="E3" s="210" t="s">
        <v>6</v>
      </c>
      <c r="F3" s="210"/>
      <c r="G3" s="210"/>
      <c r="H3" s="211" t="s">
        <v>7</v>
      </c>
      <c r="I3" s="144"/>
      <c r="J3" s="213" t="s">
        <v>5</v>
      </c>
      <c r="K3" s="210" t="s">
        <v>6</v>
      </c>
      <c r="L3" s="210"/>
      <c r="M3" s="210"/>
      <c r="N3" s="211" t="s">
        <v>7</v>
      </c>
      <c r="O3" s="144"/>
      <c r="P3" s="208" t="s">
        <v>5</v>
      </c>
      <c r="Q3" s="210" t="s">
        <v>6</v>
      </c>
      <c r="R3" s="210"/>
      <c r="S3" s="210"/>
      <c r="T3" s="211" t="s">
        <v>7</v>
      </c>
    </row>
    <row r="4" spans="1:20" ht="30.75" customHeight="1">
      <c r="A4" s="4" t="s">
        <v>8</v>
      </c>
      <c r="B4" s="205"/>
      <c r="C4" s="207"/>
      <c r="D4" s="209"/>
      <c r="E4" s="5" t="s">
        <v>9</v>
      </c>
      <c r="F4" s="6" t="s">
        <v>10</v>
      </c>
      <c r="G4" s="7" t="s">
        <v>11</v>
      </c>
      <c r="H4" s="212"/>
      <c r="I4" s="145"/>
      <c r="J4" s="214"/>
      <c r="K4" s="5" t="s">
        <v>9</v>
      </c>
      <c r="L4" s="6" t="s">
        <v>10</v>
      </c>
      <c r="M4" s="8" t="s">
        <v>11</v>
      </c>
      <c r="N4" s="212"/>
      <c r="O4" s="145"/>
      <c r="P4" s="209"/>
      <c r="Q4" s="5" t="s">
        <v>9</v>
      </c>
      <c r="R4" s="6" t="s">
        <v>10</v>
      </c>
      <c r="S4" s="8" t="s">
        <v>11</v>
      </c>
      <c r="T4" s="212"/>
    </row>
    <row r="5" spans="1:20" hidden="1">
      <c r="A5" s="4" t="s">
        <v>12</v>
      </c>
      <c r="B5" s="9">
        <v>1</v>
      </c>
      <c r="C5" s="10" t="s">
        <v>16</v>
      </c>
      <c r="D5" s="11">
        <v>247500</v>
      </c>
      <c r="E5" s="12">
        <v>6000</v>
      </c>
      <c r="F5" s="13">
        <v>0</v>
      </c>
      <c r="G5" s="14">
        <f t="shared" ref="G5:G69" si="0">E5+F5</f>
        <v>6000</v>
      </c>
      <c r="H5" s="15">
        <f t="shared" ref="H5:H29" si="1">D5+G5</f>
        <v>253500</v>
      </c>
      <c r="I5" s="146"/>
      <c r="J5" s="14">
        <v>248000</v>
      </c>
      <c r="K5" s="12">
        <v>6000</v>
      </c>
      <c r="L5" s="13">
        <v>0</v>
      </c>
      <c r="M5" s="14">
        <f t="shared" ref="M5:M21" si="2">K5+L5</f>
        <v>6000</v>
      </c>
      <c r="N5" s="15">
        <f t="shared" ref="N5:N29" si="3">J5+M5</f>
        <v>254000</v>
      </c>
      <c r="O5" s="146"/>
      <c r="P5" s="14">
        <v>248500</v>
      </c>
      <c r="Q5" s="12">
        <v>6000</v>
      </c>
      <c r="R5" s="13">
        <v>0</v>
      </c>
      <c r="S5" s="14">
        <f t="shared" ref="S5:S21" si="4">Q5+R5</f>
        <v>6000</v>
      </c>
      <c r="T5" s="15">
        <f t="shared" ref="T5:T29" si="5">P5+S5</f>
        <v>254500</v>
      </c>
    </row>
    <row r="6" spans="1:20" s="24" customFormat="1" hidden="1">
      <c r="A6" s="16"/>
      <c r="B6" s="17">
        <v>1120</v>
      </c>
      <c r="C6" s="18" t="s">
        <v>17</v>
      </c>
      <c r="D6" s="19">
        <v>247500</v>
      </c>
      <c r="E6" s="20">
        <v>6000</v>
      </c>
      <c r="F6" s="21">
        <v>0</v>
      </c>
      <c r="G6" s="22">
        <f t="shared" si="0"/>
        <v>6000</v>
      </c>
      <c r="H6" s="23">
        <f t="shared" si="1"/>
        <v>253500</v>
      </c>
      <c r="I6" s="147"/>
      <c r="J6" s="19">
        <v>248000</v>
      </c>
      <c r="K6" s="20">
        <v>6000</v>
      </c>
      <c r="L6" s="21">
        <v>0</v>
      </c>
      <c r="M6" s="22">
        <f t="shared" si="2"/>
        <v>6000</v>
      </c>
      <c r="N6" s="23">
        <f t="shared" si="3"/>
        <v>254000</v>
      </c>
      <c r="O6" s="147"/>
      <c r="P6" s="19">
        <v>248500</v>
      </c>
      <c r="Q6" s="20">
        <v>6000</v>
      </c>
      <c r="R6" s="21">
        <v>0</v>
      </c>
      <c r="S6" s="22">
        <f t="shared" si="4"/>
        <v>6000</v>
      </c>
      <c r="T6" s="23">
        <f t="shared" si="5"/>
        <v>254500</v>
      </c>
    </row>
    <row r="7" spans="1:20" hidden="1">
      <c r="A7" s="4" t="s">
        <v>12</v>
      </c>
      <c r="B7" s="9">
        <v>2</v>
      </c>
      <c r="C7" s="10" t="s">
        <v>18</v>
      </c>
      <c r="D7" s="25">
        <v>1108160</v>
      </c>
      <c r="E7" s="12">
        <v>48000</v>
      </c>
      <c r="F7" s="13">
        <v>0</v>
      </c>
      <c r="G7" s="14">
        <f t="shared" si="0"/>
        <v>48000</v>
      </c>
      <c r="H7" s="15">
        <f t="shared" si="1"/>
        <v>1156160</v>
      </c>
      <c r="I7" s="148"/>
      <c r="J7" s="25">
        <v>1110160</v>
      </c>
      <c r="K7" s="12">
        <v>48000</v>
      </c>
      <c r="L7" s="13">
        <v>0</v>
      </c>
      <c r="M7" s="14">
        <f t="shared" si="2"/>
        <v>48000</v>
      </c>
      <c r="N7" s="15">
        <f t="shared" si="3"/>
        <v>1158160</v>
      </c>
      <c r="O7" s="148"/>
      <c r="P7" s="25">
        <v>1115160</v>
      </c>
      <c r="Q7" s="12">
        <v>48000</v>
      </c>
      <c r="R7" s="13">
        <v>0</v>
      </c>
      <c r="S7" s="14">
        <f t="shared" si="4"/>
        <v>48000</v>
      </c>
      <c r="T7" s="15">
        <f t="shared" si="5"/>
        <v>1163160</v>
      </c>
    </row>
    <row r="8" spans="1:20" s="24" customFormat="1" hidden="1">
      <c r="A8" s="16"/>
      <c r="B8" s="17">
        <v>1110</v>
      </c>
      <c r="C8" s="18" t="s">
        <v>19</v>
      </c>
      <c r="D8" s="19">
        <v>414000</v>
      </c>
      <c r="E8" s="20">
        <v>48000</v>
      </c>
      <c r="F8" s="21">
        <v>0</v>
      </c>
      <c r="G8" s="22">
        <f t="shared" si="0"/>
        <v>48000</v>
      </c>
      <c r="H8" s="23">
        <f t="shared" si="1"/>
        <v>462000</v>
      </c>
      <c r="I8" s="147"/>
      <c r="J8" s="19">
        <v>416000</v>
      </c>
      <c r="K8" s="20">
        <v>48000</v>
      </c>
      <c r="L8" s="21">
        <v>0</v>
      </c>
      <c r="M8" s="22">
        <f t="shared" si="2"/>
        <v>48000</v>
      </c>
      <c r="N8" s="23">
        <f t="shared" si="3"/>
        <v>464000</v>
      </c>
      <c r="O8" s="147"/>
      <c r="P8" s="19">
        <v>417000</v>
      </c>
      <c r="Q8" s="20">
        <v>48000</v>
      </c>
      <c r="R8" s="21">
        <v>0</v>
      </c>
      <c r="S8" s="22">
        <f t="shared" si="4"/>
        <v>48000</v>
      </c>
      <c r="T8" s="23">
        <f t="shared" si="5"/>
        <v>465000</v>
      </c>
    </row>
    <row r="9" spans="1:20" hidden="1">
      <c r="A9" s="4" t="s">
        <v>12</v>
      </c>
      <c r="B9" s="26">
        <v>1120</v>
      </c>
      <c r="C9" s="27" t="s">
        <v>20</v>
      </c>
      <c r="D9" s="28">
        <v>694160</v>
      </c>
      <c r="E9" s="29">
        <v>0</v>
      </c>
      <c r="F9" s="30">
        <v>0</v>
      </c>
      <c r="G9" s="31">
        <f t="shared" si="0"/>
        <v>0</v>
      </c>
      <c r="H9" s="32">
        <f t="shared" si="1"/>
        <v>694160</v>
      </c>
      <c r="I9" s="149"/>
      <c r="J9" s="28">
        <v>694160</v>
      </c>
      <c r="K9" s="29">
        <v>0</v>
      </c>
      <c r="L9" s="30">
        <v>0</v>
      </c>
      <c r="M9" s="31">
        <f t="shared" si="2"/>
        <v>0</v>
      </c>
      <c r="N9" s="32">
        <f t="shared" si="3"/>
        <v>694160</v>
      </c>
      <c r="O9" s="149"/>
      <c r="P9" s="28">
        <v>698160</v>
      </c>
      <c r="Q9" s="29">
        <v>0</v>
      </c>
      <c r="R9" s="30">
        <v>0</v>
      </c>
      <c r="S9" s="31">
        <f t="shared" si="4"/>
        <v>0</v>
      </c>
      <c r="T9" s="32">
        <f t="shared" si="5"/>
        <v>698160</v>
      </c>
    </row>
    <row r="10" spans="1:20" hidden="1">
      <c r="A10" s="4"/>
      <c r="B10" s="9">
        <v>3</v>
      </c>
      <c r="C10" s="10" t="s">
        <v>21</v>
      </c>
      <c r="D10" s="25">
        <v>440000</v>
      </c>
      <c r="E10" s="12">
        <v>50000</v>
      </c>
      <c r="F10" s="13">
        <v>130000</v>
      </c>
      <c r="G10" s="14">
        <f t="shared" si="0"/>
        <v>180000</v>
      </c>
      <c r="H10" s="15">
        <f t="shared" si="1"/>
        <v>620000</v>
      </c>
      <c r="I10" s="148"/>
      <c r="J10" s="25">
        <v>445000</v>
      </c>
      <c r="K10" s="12">
        <v>50000</v>
      </c>
      <c r="L10" s="13">
        <v>130000</v>
      </c>
      <c r="M10" s="14">
        <f t="shared" si="2"/>
        <v>180000</v>
      </c>
      <c r="N10" s="15">
        <f t="shared" si="3"/>
        <v>625000</v>
      </c>
      <c r="O10" s="148"/>
      <c r="P10" s="25">
        <v>465000</v>
      </c>
      <c r="Q10" s="12">
        <v>100000</v>
      </c>
      <c r="R10" s="13">
        <v>330000</v>
      </c>
      <c r="S10" s="14">
        <f t="shared" si="4"/>
        <v>430000</v>
      </c>
      <c r="T10" s="15">
        <f t="shared" si="5"/>
        <v>895000</v>
      </c>
    </row>
    <row r="11" spans="1:20" hidden="1">
      <c r="A11" s="4"/>
      <c r="B11" s="33">
        <v>1110</v>
      </c>
      <c r="C11" s="34" t="s">
        <v>19</v>
      </c>
      <c r="D11" s="35">
        <v>440000</v>
      </c>
      <c r="E11" s="36">
        <v>50000</v>
      </c>
      <c r="F11" s="37">
        <v>130000</v>
      </c>
      <c r="G11" s="38">
        <f t="shared" si="0"/>
        <v>180000</v>
      </c>
      <c r="H11" s="39">
        <f t="shared" si="1"/>
        <v>620000</v>
      </c>
      <c r="I11" s="150"/>
      <c r="J11" s="35">
        <v>445000</v>
      </c>
      <c r="K11" s="40">
        <v>50000</v>
      </c>
      <c r="L11" s="37">
        <v>130000</v>
      </c>
      <c r="M11" s="38">
        <f t="shared" si="2"/>
        <v>180000</v>
      </c>
      <c r="N11" s="39">
        <f t="shared" si="3"/>
        <v>625000</v>
      </c>
      <c r="O11" s="150"/>
      <c r="P11" s="35">
        <v>465000</v>
      </c>
      <c r="Q11" s="40">
        <v>100000</v>
      </c>
      <c r="R11" s="37">
        <v>330000</v>
      </c>
      <c r="S11" s="38">
        <f t="shared" si="4"/>
        <v>430000</v>
      </c>
      <c r="T11" s="39">
        <f t="shared" si="5"/>
        <v>895000</v>
      </c>
    </row>
    <row r="12" spans="1:20" hidden="1">
      <c r="A12" s="4"/>
      <c r="B12" s="9">
        <v>5</v>
      </c>
      <c r="C12" s="41" t="s">
        <v>22</v>
      </c>
      <c r="D12" s="25">
        <v>4501989</v>
      </c>
      <c r="E12" s="42">
        <v>3450000</v>
      </c>
      <c r="F12" s="13">
        <v>3566093</v>
      </c>
      <c r="G12" s="14">
        <f t="shared" si="0"/>
        <v>7016093</v>
      </c>
      <c r="H12" s="15">
        <f t="shared" si="1"/>
        <v>11518082</v>
      </c>
      <c r="I12" s="148"/>
      <c r="J12" s="25">
        <v>4331000</v>
      </c>
      <c r="K12" s="12">
        <v>2600000</v>
      </c>
      <c r="L12" s="13">
        <v>3224946</v>
      </c>
      <c r="M12" s="14">
        <f t="shared" si="2"/>
        <v>5824946</v>
      </c>
      <c r="N12" s="15">
        <f t="shared" si="3"/>
        <v>10155946</v>
      </c>
      <c r="O12" s="148"/>
      <c r="P12" s="25">
        <v>4558000</v>
      </c>
      <c r="Q12" s="12">
        <v>3069409</v>
      </c>
      <c r="R12" s="13">
        <v>3124946</v>
      </c>
      <c r="S12" s="14">
        <f t="shared" si="4"/>
        <v>6194355</v>
      </c>
      <c r="T12" s="15">
        <f t="shared" si="5"/>
        <v>10752355</v>
      </c>
    </row>
    <row r="13" spans="1:20" hidden="1">
      <c r="A13" s="4"/>
      <c r="B13" s="43">
        <v>1110</v>
      </c>
      <c r="C13" s="44" t="s">
        <v>19</v>
      </c>
      <c r="D13" s="45">
        <v>330000</v>
      </c>
      <c r="E13" s="46">
        <v>65000</v>
      </c>
      <c r="F13" s="47">
        <v>0</v>
      </c>
      <c r="G13" s="48">
        <f t="shared" si="0"/>
        <v>65000</v>
      </c>
      <c r="H13" s="49">
        <f t="shared" si="1"/>
        <v>395000</v>
      </c>
      <c r="I13" s="151"/>
      <c r="J13" s="45">
        <v>335000</v>
      </c>
      <c r="K13" s="46">
        <v>65000</v>
      </c>
      <c r="L13" s="47">
        <v>0</v>
      </c>
      <c r="M13" s="48">
        <f t="shared" si="2"/>
        <v>65000</v>
      </c>
      <c r="N13" s="49">
        <f t="shared" si="3"/>
        <v>400000</v>
      </c>
      <c r="O13" s="151"/>
      <c r="P13" s="45">
        <v>335000</v>
      </c>
      <c r="Q13" s="46">
        <v>65000</v>
      </c>
      <c r="R13" s="47">
        <v>0</v>
      </c>
      <c r="S13" s="48">
        <f t="shared" si="4"/>
        <v>65000</v>
      </c>
      <c r="T13" s="49">
        <f t="shared" si="5"/>
        <v>400000</v>
      </c>
    </row>
    <row r="14" spans="1:20" hidden="1">
      <c r="A14" s="4"/>
      <c r="B14" s="43">
        <v>4220</v>
      </c>
      <c r="C14" s="44" t="s">
        <v>23</v>
      </c>
      <c r="D14" s="45">
        <v>1600989</v>
      </c>
      <c r="E14" s="46">
        <v>235409</v>
      </c>
      <c r="F14" s="47">
        <v>447918</v>
      </c>
      <c r="G14" s="48">
        <f t="shared" si="0"/>
        <v>683327</v>
      </c>
      <c r="H14" s="49">
        <f t="shared" si="1"/>
        <v>2284316</v>
      </c>
      <c r="I14" s="151"/>
      <c r="J14" s="45">
        <v>1421000</v>
      </c>
      <c r="K14" s="46">
        <v>252509</v>
      </c>
      <c r="L14" s="47">
        <v>497918</v>
      </c>
      <c r="M14" s="48">
        <f t="shared" si="2"/>
        <v>750427</v>
      </c>
      <c r="N14" s="49">
        <f t="shared" si="3"/>
        <v>2171427</v>
      </c>
      <c r="O14" s="151"/>
      <c r="P14" s="45">
        <v>1621000</v>
      </c>
      <c r="Q14" s="46">
        <v>95409</v>
      </c>
      <c r="R14" s="47">
        <v>297918</v>
      </c>
      <c r="S14" s="48">
        <f t="shared" si="4"/>
        <v>393327</v>
      </c>
      <c r="T14" s="49">
        <f t="shared" si="5"/>
        <v>2014327</v>
      </c>
    </row>
    <row r="15" spans="1:20" hidden="1">
      <c r="A15" s="4"/>
      <c r="B15" s="43">
        <v>4240</v>
      </c>
      <c r="C15" s="44" t="s">
        <v>24</v>
      </c>
      <c r="D15" s="45">
        <v>700000</v>
      </c>
      <c r="E15" s="50">
        <v>1470591</v>
      </c>
      <c r="F15" s="47">
        <v>755800</v>
      </c>
      <c r="G15" s="48">
        <f t="shared" si="0"/>
        <v>2226391</v>
      </c>
      <c r="H15" s="49">
        <f t="shared" si="1"/>
        <v>2926391</v>
      </c>
      <c r="I15" s="151"/>
      <c r="J15" s="45">
        <v>700000</v>
      </c>
      <c r="K15" s="50">
        <v>1073491</v>
      </c>
      <c r="L15" s="47">
        <v>755800</v>
      </c>
      <c r="M15" s="48">
        <f t="shared" si="2"/>
        <v>1829291</v>
      </c>
      <c r="N15" s="49">
        <f t="shared" si="3"/>
        <v>2529291</v>
      </c>
      <c r="O15" s="151"/>
      <c r="P15" s="45">
        <v>710000</v>
      </c>
      <c r="Q15" s="50">
        <v>1700000</v>
      </c>
      <c r="R15" s="47">
        <v>755800</v>
      </c>
      <c r="S15" s="48">
        <f t="shared" si="4"/>
        <v>2455800</v>
      </c>
      <c r="T15" s="49">
        <f t="shared" si="5"/>
        <v>3165800</v>
      </c>
    </row>
    <row r="16" spans="1:20" hidden="1">
      <c r="A16" s="4" t="s">
        <v>12</v>
      </c>
      <c r="B16" s="43">
        <v>4250</v>
      </c>
      <c r="C16" s="44" t="s">
        <v>25</v>
      </c>
      <c r="D16" s="51">
        <v>1250000</v>
      </c>
      <c r="E16" s="46">
        <v>1479000</v>
      </c>
      <c r="F16" s="47">
        <v>1598628</v>
      </c>
      <c r="G16" s="48">
        <f t="shared" si="0"/>
        <v>3077628</v>
      </c>
      <c r="H16" s="49">
        <f t="shared" si="1"/>
        <v>4327628</v>
      </c>
      <c r="I16" s="151"/>
      <c r="J16" s="45">
        <v>1260000</v>
      </c>
      <c r="K16" s="46">
        <v>979000</v>
      </c>
      <c r="L16" s="47">
        <v>1098628</v>
      </c>
      <c r="M16" s="48">
        <f t="shared" si="2"/>
        <v>2077628</v>
      </c>
      <c r="N16" s="49">
        <f t="shared" si="3"/>
        <v>3337628</v>
      </c>
      <c r="O16" s="151"/>
      <c r="P16" s="45">
        <v>1270000</v>
      </c>
      <c r="Q16" s="46">
        <v>1179000</v>
      </c>
      <c r="R16" s="47">
        <v>1898628</v>
      </c>
      <c r="S16" s="48">
        <f t="shared" si="4"/>
        <v>3077628</v>
      </c>
      <c r="T16" s="49">
        <f t="shared" si="5"/>
        <v>4347628</v>
      </c>
    </row>
    <row r="17" spans="1:20" hidden="1">
      <c r="A17" s="4"/>
      <c r="B17" s="43">
        <v>4860</v>
      </c>
      <c r="C17" s="44" t="s">
        <v>26</v>
      </c>
      <c r="D17" s="45">
        <v>480000</v>
      </c>
      <c r="E17" s="46">
        <v>20000</v>
      </c>
      <c r="F17" s="47">
        <v>0</v>
      </c>
      <c r="G17" s="48">
        <f t="shared" si="0"/>
        <v>20000</v>
      </c>
      <c r="H17" s="49">
        <f t="shared" si="1"/>
        <v>500000</v>
      </c>
      <c r="I17" s="151"/>
      <c r="J17" s="45">
        <v>470000</v>
      </c>
      <c r="K17" s="46">
        <v>20000</v>
      </c>
      <c r="L17" s="47">
        <v>0</v>
      </c>
      <c r="M17" s="48">
        <f t="shared" si="2"/>
        <v>20000</v>
      </c>
      <c r="N17" s="49">
        <f t="shared" si="3"/>
        <v>490000</v>
      </c>
      <c r="O17" s="151"/>
      <c r="P17" s="45">
        <v>475000</v>
      </c>
      <c r="Q17" s="46">
        <v>20000</v>
      </c>
      <c r="R17" s="47">
        <v>0</v>
      </c>
      <c r="S17" s="48">
        <f t="shared" si="4"/>
        <v>20000</v>
      </c>
      <c r="T17" s="49">
        <f t="shared" si="5"/>
        <v>495000</v>
      </c>
    </row>
    <row r="18" spans="1:20" hidden="1">
      <c r="A18" s="4"/>
      <c r="B18" s="43">
        <v>5470</v>
      </c>
      <c r="C18" s="44" t="s">
        <v>27</v>
      </c>
      <c r="D18" s="45">
        <v>27000</v>
      </c>
      <c r="E18" s="46">
        <v>0</v>
      </c>
      <c r="F18" s="47">
        <v>0</v>
      </c>
      <c r="G18" s="48">
        <f t="shared" si="0"/>
        <v>0</v>
      </c>
      <c r="H18" s="49">
        <f t="shared" si="1"/>
        <v>27000</v>
      </c>
      <c r="I18" s="151"/>
      <c r="J18" s="45">
        <v>30000</v>
      </c>
      <c r="K18" s="46">
        <v>0</v>
      </c>
      <c r="L18" s="47">
        <v>0</v>
      </c>
      <c r="M18" s="48">
        <f t="shared" si="2"/>
        <v>0</v>
      </c>
      <c r="N18" s="49">
        <f t="shared" si="3"/>
        <v>30000</v>
      </c>
      <c r="O18" s="151"/>
      <c r="P18" s="45">
        <v>31500</v>
      </c>
      <c r="Q18" s="46">
        <v>0</v>
      </c>
      <c r="R18" s="47">
        <v>0</v>
      </c>
      <c r="S18" s="48">
        <f t="shared" si="4"/>
        <v>0</v>
      </c>
      <c r="T18" s="49">
        <f t="shared" si="5"/>
        <v>31500</v>
      </c>
    </row>
    <row r="19" spans="1:20" hidden="1">
      <c r="A19" s="4"/>
      <c r="B19" s="43">
        <v>4230</v>
      </c>
      <c r="C19" s="44" t="s">
        <v>28</v>
      </c>
      <c r="D19" s="45">
        <v>114000</v>
      </c>
      <c r="E19" s="46">
        <v>180000</v>
      </c>
      <c r="F19" s="47">
        <v>763747</v>
      </c>
      <c r="G19" s="48">
        <f t="shared" si="0"/>
        <v>943747</v>
      </c>
      <c r="H19" s="49">
        <f t="shared" si="1"/>
        <v>1057747</v>
      </c>
      <c r="I19" s="151"/>
      <c r="J19" s="45">
        <v>115000</v>
      </c>
      <c r="K19" s="46">
        <v>210000</v>
      </c>
      <c r="L19" s="47">
        <v>872600</v>
      </c>
      <c r="M19" s="48">
        <f t="shared" si="2"/>
        <v>1082600</v>
      </c>
      <c r="N19" s="49">
        <f t="shared" si="3"/>
        <v>1197600</v>
      </c>
      <c r="O19" s="151"/>
      <c r="P19" s="45">
        <v>115500</v>
      </c>
      <c r="Q19" s="46">
        <v>10000</v>
      </c>
      <c r="R19" s="47">
        <v>172600</v>
      </c>
      <c r="S19" s="48">
        <f t="shared" si="4"/>
        <v>182600</v>
      </c>
      <c r="T19" s="49">
        <f t="shared" si="5"/>
        <v>298100</v>
      </c>
    </row>
    <row r="20" spans="1:20" ht="12.75" hidden="1" customHeight="1">
      <c r="A20" s="4"/>
      <c r="B20" s="9">
        <v>6</v>
      </c>
      <c r="C20" s="52" t="s">
        <v>29</v>
      </c>
      <c r="D20" s="25">
        <v>4100500</v>
      </c>
      <c r="E20" s="42">
        <v>23850211</v>
      </c>
      <c r="F20" s="13">
        <v>16658630</v>
      </c>
      <c r="G20" s="14">
        <f t="shared" si="0"/>
        <v>40508841</v>
      </c>
      <c r="H20" s="15">
        <f t="shared" si="1"/>
        <v>44609341</v>
      </c>
      <c r="I20" s="148"/>
      <c r="J20" s="25">
        <v>4338900</v>
      </c>
      <c r="K20" s="12">
        <v>19246158</v>
      </c>
      <c r="L20" s="13">
        <v>14506406</v>
      </c>
      <c r="M20" s="14">
        <f t="shared" si="2"/>
        <v>33752564</v>
      </c>
      <c r="N20" s="15">
        <f t="shared" si="3"/>
        <v>38091464</v>
      </c>
      <c r="O20" s="148"/>
      <c r="P20" s="25">
        <v>4611500</v>
      </c>
      <c r="Q20" s="12">
        <v>26034702</v>
      </c>
      <c r="R20" s="13">
        <v>14954406</v>
      </c>
      <c r="S20" s="14">
        <f t="shared" si="4"/>
        <v>40989108</v>
      </c>
      <c r="T20" s="15">
        <f t="shared" si="5"/>
        <v>45600608</v>
      </c>
    </row>
    <row r="21" spans="1:20" hidden="1">
      <c r="A21" s="4"/>
      <c r="B21" s="43">
        <v>1110</v>
      </c>
      <c r="C21" s="44" t="s">
        <v>19</v>
      </c>
      <c r="D21" s="45">
        <v>545100</v>
      </c>
      <c r="E21" s="46">
        <v>13000</v>
      </c>
      <c r="F21" s="47">
        <v>0</v>
      </c>
      <c r="G21" s="48">
        <f t="shared" si="0"/>
        <v>13000</v>
      </c>
      <c r="H21" s="49">
        <f t="shared" si="1"/>
        <v>558100</v>
      </c>
      <c r="I21" s="151"/>
      <c r="J21" s="45">
        <v>565100</v>
      </c>
      <c r="K21" s="46">
        <v>13000</v>
      </c>
      <c r="L21" s="47">
        <v>0</v>
      </c>
      <c r="M21" s="48">
        <f t="shared" si="2"/>
        <v>13000</v>
      </c>
      <c r="N21" s="49">
        <f t="shared" si="3"/>
        <v>578100</v>
      </c>
      <c r="O21" s="151"/>
      <c r="P21" s="45">
        <v>600100</v>
      </c>
      <c r="Q21" s="46">
        <v>13000</v>
      </c>
      <c r="R21" s="47">
        <v>0</v>
      </c>
      <c r="S21" s="48">
        <f t="shared" si="4"/>
        <v>13000</v>
      </c>
      <c r="T21" s="49">
        <f t="shared" si="5"/>
        <v>613100</v>
      </c>
    </row>
    <row r="22" spans="1:20" hidden="1">
      <c r="A22" s="4"/>
      <c r="B22" s="43">
        <v>4520</v>
      </c>
      <c r="C22" s="44" t="s">
        <v>30</v>
      </c>
      <c r="D22" s="45">
        <v>1700000</v>
      </c>
      <c r="E22" s="46">
        <v>16312923</v>
      </c>
      <c r="F22" s="47">
        <v>5708132</v>
      </c>
      <c r="G22" s="48">
        <f>E22+F22</f>
        <v>22021055</v>
      </c>
      <c r="H22" s="49">
        <f t="shared" si="1"/>
        <v>23721055</v>
      </c>
      <c r="I22" s="151"/>
      <c r="J22" s="45">
        <v>1900900</v>
      </c>
      <c r="K22" s="46">
        <v>13172886</v>
      </c>
      <c r="L22" s="47">
        <v>4860132</v>
      </c>
      <c r="M22" s="48">
        <f>K22+L22</f>
        <v>18033018</v>
      </c>
      <c r="N22" s="49">
        <f t="shared" si="3"/>
        <v>19933918</v>
      </c>
      <c r="O22" s="151"/>
      <c r="P22" s="45">
        <v>2100000</v>
      </c>
      <c r="Q22" s="46">
        <v>18079414</v>
      </c>
      <c r="R22" s="47">
        <v>4408132</v>
      </c>
      <c r="S22" s="48">
        <f>Q22+R22</f>
        <v>22487546</v>
      </c>
      <c r="T22" s="49">
        <f t="shared" si="5"/>
        <v>24587546</v>
      </c>
    </row>
    <row r="23" spans="1:20" ht="12.75" hidden="1" customHeight="1">
      <c r="A23" s="4" t="s">
        <v>12</v>
      </c>
      <c r="B23" s="43">
        <v>4540</v>
      </c>
      <c r="C23" s="44" t="s">
        <v>31</v>
      </c>
      <c r="D23" s="45">
        <v>110000</v>
      </c>
      <c r="E23" s="46">
        <v>50000</v>
      </c>
      <c r="F23" s="47">
        <v>0</v>
      </c>
      <c r="G23" s="48">
        <f t="shared" si="0"/>
        <v>50000</v>
      </c>
      <c r="H23" s="49">
        <f t="shared" si="1"/>
        <v>160000</v>
      </c>
      <c r="I23" s="151"/>
      <c r="J23" s="45">
        <v>110000</v>
      </c>
      <c r="K23" s="46">
        <v>50000</v>
      </c>
      <c r="L23" s="47">
        <v>0</v>
      </c>
      <c r="M23" s="48">
        <f t="shared" ref="M23:M31" si="6">K23+L23</f>
        <v>50000</v>
      </c>
      <c r="N23" s="49">
        <f t="shared" si="3"/>
        <v>160000</v>
      </c>
      <c r="O23" s="151"/>
      <c r="P23" s="45">
        <v>120000</v>
      </c>
      <c r="Q23" s="46">
        <v>50000</v>
      </c>
      <c r="R23" s="47">
        <v>0</v>
      </c>
      <c r="S23" s="48">
        <f t="shared" ref="S23:S31" si="7">Q23+R23</f>
        <v>50000</v>
      </c>
      <c r="T23" s="49">
        <f t="shared" si="5"/>
        <v>170000</v>
      </c>
    </row>
    <row r="24" spans="1:20" hidden="1">
      <c r="A24" s="4"/>
      <c r="B24" s="43">
        <v>4550</v>
      </c>
      <c r="C24" s="44" t="s">
        <v>32</v>
      </c>
      <c r="D24" s="45">
        <v>424000</v>
      </c>
      <c r="E24" s="46">
        <v>300000</v>
      </c>
      <c r="F24" s="47">
        <v>1400000</v>
      </c>
      <c r="G24" s="48">
        <f t="shared" si="0"/>
        <v>1700000</v>
      </c>
      <c r="H24" s="49">
        <f t="shared" si="1"/>
        <v>2124000</v>
      </c>
      <c r="I24" s="151"/>
      <c r="J24" s="45">
        <v>425000</v>
      </c>
      <c r="K24" s="46">
        <v>400000</v>
      </c>
      <c r="L24" s="47">
        <v>1400000</v>
      </c>
      <c r="M24" s="48">
        <f t="shared" si="6"/>
        <v>1800000</v>
      </c>
      <c r="N24" s="49">
        <f t="shared" si="3"/>
        <v>2225000</v>
      </c>
      <c r="O24" s="151"/>
      <c r="P24" s="45">
        <v>436000</v>
      </c>
      <c r="Q24" s="46">
        <v>400000</v>
      </c>
      <c r="R24" s="47">
        <v>1400000</v>
      </c>
      <c r="S24" s="48">
        <f t="shared" si="7"/>
        <v>1800000</v>
      </c>
      <c r="T24" s="49">
        <f t="shared" si="5"/>
        <v>2236000</v>
      </c>
    </row>
    <row r="25" spans="1:20" hidden="1">
      <c r="A25" s="4"/>
      <c r="B25" s="43">
        <v>4560</v>
      </c>
      <c r="C25" s="44" t="s">
        <v>33</v>
      </c>
      <c r="D25" s="45">
        <v>20300</v>
      </c>
      <c r="E25" s="46">
        <v>122000</v>
      </c>
      <c r="F25" s="47">
        <v>0</v>
      </c>
      <c r="G25" s="48">
        <f t="shared" si="0"/>
        <v>122000</v>
      </c>
      <c r="H25" s="49">
        <f t="shared" si="1"/>
        <v>142300</v>
      </c>
      <c r="I25" s="151"/>
      <c r="J25" s="45">
        <v>20300</v>
      </c>
      <c r="K25" s="46">
        <v>2000</v>
      </c>
      <c r="L25" s="47">
        <v>0</v>
      </c>
      <c r="M25" s="48">
        <f t="shared" si="6"/>
        <v>2000</v>
      </c>
      <c r="N25" s="49">
        <f t="shared" si="3"/>
        <v>22300</v>
      </c>
      <c r="O25" s="151"/>
      <c r="P25" s="45">
        <v>20300</v>
      </c>
      <c r="Q25" s="46">
        <v>2000</v>
      </c>
      <c r="R25" s="47">
        <v>0</v>
      </c>
      <c r="S25" s="48">
        <f t="shared" si="7"/>
        <v>2000</v>
      </c>
      <c r="T25" s="49">
        <f t="shared" si="5"/>
        <v>22300</v>
      </c>
    </row>
    <row r="26" spans="1:20" hidden="1">
      <c r="A26" s="4"/>
      <c r="B26" s="53">
        <v>6370</v>
      </c>
      <c r="C26" s="54" t="s">
        <v>34</v>
      </c>
      <c r="D26" s="51">
        <v>480000</v>
      </c>
      <c r="E26" s="50">
        <v>4444016</v>
      </c>
      <c r="F26" s="47">
        <v>5820498</v>
      </c>
      <c r="G26" s="48">
        <f t="shared" si="0"/>
        <v>10264514</v>
      </c>
      <c r="H26" s="49">
        <f t="shared" si="1"/>
        <v>10744514</v>
      </c>
      <c r="I26" s="151"/>
      <c r="J26" s="51">
        <v>485000</v>
      </c>
      <c r="K26" s="50">
        <v>4000000</v>
      </c>
      <c r="L26" s="47">
        <v>5066274</v>
      </c>
      <c r="M26" s="48">
        <f t="shared" si="6"/>
        <v>9066274</v>
      </c>
      <c r="N26" s="49">
        <f t="shared" si="3"/>
        <v>9551274</v>
      </c>
      <c r="O26" s="151"/>
      <c r="P26" s="51">
        <v>490000</v>
      </c>
      <c r="Q26" s="50">
        <v>5232016</v>
      </c>
      <c r="R26" s="47">
        <v>5166274</v>
      </c>
      <c r="S26" s="48">
        <f t="shared" si="7"/>
        <v>10398290</v>
      </c>
      <c r="T26" s="49">
        <f t="shared" si="5"/>
        <v>10888290</v>
      </c>
    </row>
    <row r="27" spans="1:20" hidden="1">
      <c r="A27" s="4"/>
      <c r="B27" s="53">
        <v>6220</v>
      </c>
      <c r="C27" s="54" t="s">
        <v>35</v>
      </c>
      <c r="D27" s="45">
        <v>200000</v>
      </c>
      <c r="E27" s="46">
        <v>2064272</v>
      </c>
      <c r="F27" s="47">
        <v>1050000</v>
      </c>
      <c r="G27" s="48">
        <f t="shared" si="0"/>
        <v>3114272</v>
      </c>
      <c r="H27" s="49">
        <f t="shared" si="1"/>
        <v>3314272</v>
      </c>
      <c r="I27" s="151"/>
      <c r="J27" s="45">
        <v>200000</v>
      </c>
      <c r="K27" s="46">
        <v>1064272</v>
      </c>
      <c r="L27" s="47">
        <v>600000</v>
      </c>
      <c r="M27" s="48">
        <f t="shared" si="6"/>
        <v>1664272</v>
      </c>
      <c r="N27" s="49">
        <f t="shared" si="3"/>
        <v>1864272</v>
      </c>
      <c r="O27" s="151"/>
      <c r="P27" s="45">
        <v>200000</v>
      </c>
      <c r="Q27" s="46">
        <v>1664272</v>
      </c>
      <c r="R27" s="47">
        <v>1200000</v>
      </c>
      <c r="S27" s="48">
        <f t="shared" si="7"/>
        <v>2864272</v>
      </c>
      <c r="T27" s="49">
        <f t="shared" si="5"/>
        <v>3064272</v>
      </c>
    </row>
    <row r="28" spans="1:20" hidden="1">
      <c r="A28" s="4"/>
      <c r="B28" s="53">
        <v>4320</v>
      </c>
      <c r="C28" s="54" t="s">
        <v>36</v>
      </c>
      <c r="D28" s="45">
        <v>102000</v>
      </c>
      <c r="E28" s="46">
        <v>250000</v>
      </c>
      <c r="F28" s="47">
        <v>2460000</v>
      </c>
      <c r="G28" s="48">
        <f t="shared" si="0"/>
        <v>2710000</v>
      </c>
      <c r="H28" s="49">
        <f t="shared" si="1"/>
        <v>2812000</v>
      </c>
      <c r="I28" s="151"/>
      <c r="J28" s="45">
        <v>102000</v>
      </c>
      <c r="K28" s="46">
        <v>250000</v>
      </c>
      <c r="L28" s="47">
        <v>2360000</v>
      </c>
      <c r="M28" s="48">
        <f t="shared" si="6"/>
        <v>2610000</v>
      </c>
      <c r="N28" s="49">
        <f t="shared" si="3"/>
        <v>2712000</v>
      </c>
      <c r="O28" s="151"/>
      <c r="P28" s="45">
        <v>102000</v>
      </c>
      <c r="Q28" s="46">
        <v>300000</v>
      </c>
      <c r="R28" s="47">
        <v>2560000</v>
      </c>
      <c r="S28" s="48">
        <f t="shared" si="7"/>
        <v>2860000</v>
      </c>
      <c r="T28" s="49">
        <f t="shared" si="5"/>
        <v>2962000</v>
      </c>
    </row>
    <row r="29" spans="1:20" hidden="1">
      <c r="A29" s="4"/>
      <c r="B29" s="53">
        <v>4430</v>
      </c>
      <c r="C29" s="54" t="s">
        <v>37</v>
      </c>
      <c r="D29" s="45">
        <v>162000</v>
      </c>
      <c r="E29" s="46">
        <v>105000</v>
      </c>
      <c r="F29" s="47">
        <v>0</v>
      </c>
      <c r="G29" s="48">
        <f t="shared" si="0"/>
        <v>105000</v>
      </c>
      <c r="H29" s="49">
        <f t="shared" si="1"/>
        <v>267000</v>
      </c>
      <c r="I29" s="151"/>
      <c r="J29" s="45">
        <v>170000</v>
      </c>
      <c r="K29" s="46">
        <v>105000</v>
      </c>
      <c r="L29" s="47">
        <v>0</v>
      </c>
      <c r="M29" s="48">
        <f t="shared" si="6"/>
        <v>105000</v>
      </c>
      <c r="N29" s="49">
        <f t="shared" si="3"/>
        <v>275000</v>
      </c>
      <c r="O29" s="151"/>
      <c r="P29" s="45">
        <v>180000</v>
      </c>
      <c r="Q29" s="46">
        <v>105000</v>
      </c>
      <c r="R29" s="47">
        <v>0</v>
      </c>
      <c r="S29" s="48">
        <f t="shared" si="7"/>
        <v>105000</v>
      </c>
      <c r="T29" s="49">
        <f t="shared" si="5"/>
        <v>285000</v>
      </c>
    </row>
    <row r="30" spans="1:20" hidden="1">
      <c r="A30" s="4"/>
      <c r="B30" s="53">
        <v>4440</v>
      </c>
      <c r="C30" s="54" t="s">
        <v>38</v>
      </c>
      <c r="D30" s="45">
        <v>326000</v>
      </c>
      <c r="E30" s="46">
        <v>85000</v>
      </c>
      <c r="F30" s="47">
        <v>0</v>
      </c>
      <c r="G30" s="48">
        <f t="shared" si="0"/>
        <v>85000</v>
      </c>
      <c r="H30" s="49">
        <f>D30+G30</f>
        <v>411000</v>
      </c>
      <c r="I30" s="151"/>
      <c r="J30" s="45">
        <v>329000</v>
      </c>
      <c r="K30" s="46">
        <v>85000</v>
      </c>
      <c r="L30" s="47">
        <v>0</v>
      </c>
      <c r="M30" s="48">
        <f t="shared" si="6"/>
        <v>85000</v>
      </c>
      <c r="N30" s="49">
        <f>J30+M30</f>
        <v>414000</v>
      </c>
      <c r="O30" s="151"/>
      <c r="P30" s="45">
        <v>331000</v>
      </c>
      <c r="Q30" s="46">
        <v>85000</v>
      </c>
      <c r="R30" s="47">
        <v>0</v>
      </c>
      <c r="S30" s="48">
        <f t="shared" si="7"/>
        <v>85000</v>
      </c>
      <c r="T30" s="49">
        <f>P30+S30</f>
        <v>416000</v>
      </c>
    </row>
    <row r="31" spans="1:20" hidden="1">
      <c r="A31" s="4"/>
      <c r="B31" s="53">
        <v>6180</v>
      </c>
      <c r="C31" s="54" t="s">
        <v>39</v>
      </c>
      <c r="D31" s="45">
        <v>31100</v>
      </c>
      <c r="E31" s="36">
        <v>104000</v>
      </c>
      <c r="F31" s="47">
        <v>220000</v>
      </c>
      <c r="G31" s="48">
        <f t="shared" si="0"/>
        <v>324000</v>
      </c>
      <c r="H31" s="49">
        <f>D31+G31</f>
        <v>355100</v>
      </c>
      <c r="I31" s="151"/>
      <c r="J31" s="45">
        <v>31600</v>
      </c>
      <c r="K31" s="46">
        <v>104000</v>
      </c>
      <c r="L31" s="47">
        <v>220000</v>
      </c>
      <c r="M31" s="48">
        <f t="shared" si="6"/>
        <v>324000</v>
      </c>
      <c r="N31" s="49">
        <f>J31+M31</f>
        <v>355600</v>
      </c>
      <c r="O31" s="151"/>
      <c r="P31" s="45">
        <v>32100</v>
      </c>
      <c r="Q31" s="46">
        <v>104000</v>
      </c>
      <c r="R31" s="47">
        <v>220000</v>
      </c>
      <c r="S31" s="48">
        <f t="shared" si="7"/>
        <v>324000</v>
      </c>
      <c r="T31" s="49">
        <f>P31+S31</f>
        <v>356100</v>
      </c>
    </row>
    <row r="32" spans="1:20" hidden="1">
      <c r="A32" s="4"/>
      <c r="B32" s="9">
        <v>10</v>
      </c>
      <c r="C32" s="52" t="s">
        <v>40</v>
      </c>
      <c r="D32" s="25">
        <v>60289500</v>
      </c>
      <c r="E32" s="42">
        <v>1476689</v>
      </c>
      <c r="F32" s="13">
        <v>1238000</v>
      </c>
      <c r="G32" s="14">
        <f t="shared" ref="G32" si="8">SUM(G33:G45)</f>
        <v>2714689</v>
      </c>
      <c r="H32" s="15">
        <f>D32+G32</f>
        <v>63004189</v>
      </c>
      <c r="I32" s="148"/>
      <c r="J32" s="25">
        <v>59338000</v>
      </c>
      <c r="K32" s="55">
        <v>1420689</v>
      </c>
      <c r="L32" s="55">
        <v>1238000</v>
      </c>
      <c r="M32" s="25">
        <f t="shared" ref="M32" si="9">SUM(M33:M45)</f>
        <v>2658689</v>
      </c>
      <c r="N32" s="15">
        <f>J32+M32</f>
        <v>61996689</v>
      </c>
      <c r="O32" s="148"/>
      <c r="P32" s="25">
        <v>60465000</v>
      </c>
      <c r="Q32" s="55">
        <v>1477689</v>
      </c>
      <c r="R32" s="55">
        <v>1238000</v>
      </c>
      <c r="S32" s="25">
        <f t="shared" ref="S32" si="10">SUM(S33:S45)</f>
        <v>2715689</v>
      </c>
      <c r="T32" s="15">
        <f>P32+S32</f>
        <v>63180689</v>
      </c>
    </row>
    <row r="33" spans="1:21" hidden="1">
      <c r="A33" s="4"/>
      <c r="B33" s="53">
        <v>1110</v>
      </c>
      <c r="C33" s="54" t="s">
        <v>19</v>
      </c>
      <c r="D33" s="45">
        <v>605000</v>
      </c>
      <c r="E33" s="46">
        <v>113000</v>
      </c>
      <c r="F33" s="47">
        <v>200000</v>
      </c>
      <c r="G33" s="48">
        <f t="shared" si="0"/>
        <v>313000</v>
      </c>
      <c r="H33" s="49">
        <f>D33+G33</f>
        <v>918000</v>
      </c>
      <c r="I33" s="151"/>
      <c r="J33" s="45">
        <v>626000</v>
      </c>
      <c r="K33" s="46">
        <v>113000</v>
      </c>
      <c r="L33" s="47">
        <v>200000</v>
      </c>
      <c r="M33" s="48">
        <f t="shared" ref="M33:M57" si="11">K33+L33</f>
        <v>313000</v>
      </c>
      <c r="N33" s="49">
        <f>J33+M33</f>
        <v>939000</v>
      </c>
      <c r="O33" s="151"/>
      <c r="P33" s="45">
        <v>636000</v>
      </c>
      <c r="Q33" s="46">
        <v>143000</v>
      </c>
      <c r="R33" s="47">
        <v>200000</v>
      </c>
      <c r="S33" s="48">
        <f t="shared" ref="S33:S57" si="12">Q33+R33</f>
        <v>343000</v>
      </c>
      <c r="T33" s="49">
        <f>P33+S33</f>
        <v>979000</v>
      </c>
    </row>
    <row r="34" spans="1:21" hidden="1">
      <c r="A34" s="4"/>
      <c r="B34" s="53">
        <v>1120</v>
      </c>
      <c r="C34" s="54" t="s">
        <v>41</v>
      </c>
      <c r="D34" s="45">
        <v>400000</v>
      </c>
      <c r="E34" s="46">
        <v>0</v>
      </c>
      <c r="F34" s="47">
        <v>0</v>
      </c>
      <c r="G34" s="48">
        <f t="shared" si="0"/>
        <v>0</v>
      </c>
      <c r="H34" s="49">
        <f t="shared" ref="H34:H45" si="13">D34+G34</f>
        <v>400000</v>
      </c>
      <c r="I34" s="151"/>
      <c r="J34" s="45">
        <v>403000</v>
      </c>
      <c r="K34" s="46">
        <v>0</v>
      </c>
      <c r="L34" s="47">
        <v>0</v>
      </c>
      <c r="M34" s="48">
        <f t="shared" si="11"/>
        <v>0</v>
      </c>
      <c r="N34" s="49">
        <f t="shared" ref="N34:N45" si="14">J34+M34</f>
        <v>403000</v>
      </c>
      <c r="O34" s="151"/>
      <c r="P34" s="45">
        <v>405000</v>
      </c>
      <c r="Q34" s="46">
        <v>5000</v>
      </c>
      <c r="R34" s="47">
        <v>0</v>
      </c>
      <c r="S34" s="48">
        <f t="shared" si="12"/>
        <v>5000</v>
      </c>
      <c r="T34" s="49">
        <f t="shared" ref="T34:T45" si="15">P34+S34</f>
        <v>410000</v>
      </c>
    </row>
    <row r="35" spans="1:21" hidden="1">
      <c r="A35" s="4"/>
      <c r="B35" s="53">
        <v>1130</v>
      </c>
      <c r="C35" s="54" t="s">
        <v>42</v>
      </c>
      <c r="D35" s="45">
        <v>300000</v>
      </c>
      <c r="E35" s="46">
        <v>0</v>
      </c>
      <c r="F35" s="47">
        <v>0</v>
      </c>
      <c r="G35" s="48">
        <f t="shared" si="0"/>
        <v>0</v>
      </c>
      <c r="H35" s="49">
        <f t="shared" si="13"/>
        <v>300000</v>
      </c>
      <c r="I35" s="151"/>
      <c r="J35" s="45">
        <v>300000</v>
      </c>
      <c r="K35" s="46">
        <v>0</v>
      </c>
      <c r="L35" s="47">
        <v>0</v>
      </c>
      <c r="M35" s="48">
        <f t="shared" si="11"/>
        <v>0</v>
      </c>
      <c r="N35" s="49">
        <f t="shared" si="14"/>
        <v>300000</v>
      </c>
      <c r="O35" s="151"/>
      <c r="P35" s="45">
        <v>330000</v>
      </c>
      <c r="Q35" s="46">
        <v>0</v>
      </c>
      <c r="R35" s="47">
        <v>0</v>
      </c>
      <c r="S35" s="48">
        <f t="shared" si="12"/>
        <v>0</v>
      </c>
      <c r="T35" s="49">
        <f t="shared" si="15"/>
        <v>330000</v>
      </c>
    </row>
    <row r="36" spans="1:21" hidden="1">
      <c r="A36" s="4"/>
      <c r="B36" s="53">
        <v>1140</v>
      </c>
      <c r="C36" s="54" t="s">
        <v>43</v>
      </c>
      <c r="D36" s="45">
        <v>2550000</v>
      </c>
      <c r="E36" s="46">
        <v>303000</v>
      </c>
      <c r="F36" s="47">
        <v>0</v>
      </c>
      <c r="G36" s="48">
        <f t="shared" si="0"/>
        <v>303000</v>
      </c>
      <c r="H36" s="49">
        <f t="shared" si="13"/>
        <v>2853000</v>
      </c>
      <c r="I36" s="151"/>
      <c r="J36" s="45">
        <v>2550000</v>
      </c>
      <c r="K36" s="46">
        <v>83000</v>
      </c>
      <c r="L36" s="47">
        <v>0</v>
      </c>
      <c r="M36" s="48">
        <f t="shared" si="11"/>
        <v>83000</v>
      </c>
      <c r="N36" s="49">
        <f t="shared" si="14"/>
        <v>2633000</v>
      </c>
      <c r="O36" s="151"/>
      <c r="P36" s="45">
        <v>2750000</v>
      </c>
      <c r="Q36" s="46">
        <v>83000</v>
      </c>
      <c r="R36" s="47">
        <v>0</v>
      </c>
      <c r="S36" s="48">
        <f t="shared" si="12"/>
        <v>83000</v>
      </c>
      <c r="T36" s="49">
        <f t="shared" si="15"/>
        <v>2833000</v>
      </c>
    </row>
    <row r="37" spans="1:21" hidden="1">
      <c r="A37" s="4" t="s">
        <v>12</v>
      </c>
      <c r="B37" s="53">
        <v>1150</v>
      </c>
      <c r="C37" s="56" t="s">
        <v>44</v>
      </c>
      <c r="D37" s="45">
        <v>3320000</v>
      </c>
      <c r="E37" s="46">
        <v>173220</v>
      </c>
      <c r="F37" s="47">
        <v>120690</v>
      </c>
      <c r="G37" s="48">
        <f t="shared" si="0"/>
        <v>293910</v>
      </c>
      <c r="H37" s="49">
        <f t="shared" si="13"/>
        <v>3613910</v>
      </c>
      <c r="I37" s="151"/>
      <c r="J37" s="45">
        <v>3350000</v>
      </c>
      <c r="K37" s="46">
        <v>173220</v>
      </c>
      <c r="L37" s="47">
        <v>120690</v>
      </c>
      <c r="M37" s="48">
        <f t="shared" si="11"/>
        <v>293910</v>
      </c>
      <c r="N37" s="49">
        <f t="shared" si="14"/>
        <v>3643910</v>
      </c>
      <c r="O37" s="151"/>
      <c r="P37" s="45">
        <v>3450000</v>
      </c>
      <c r="Q37" s="46">
        <v>173220</v>
      </c>
      <c r="R37" s="47">
        <v>120690</v>
      </c>
      <c r="S37" s="48">
        <f t="shared" si="12"/>
        <v>293910</v>
      </c>
      <c r="T37" s="49">
        <f t="shared" si="15"/>
        <v>3743910</v>
      </c>
    </row>
    <row r="38" spans="1:21" hidden="1">
      <c r="A38" s="4"/>
      <c r="B38" s="53">
        <v>1160</v>
      </c>
      <c r="C38" s="56" t="s">
        <v>45</v>
      </c>
      <c r="D38" s="45">
        <v>84000</v>
      </c>
      <c r="E38" s="46">
        <v>2000</v>
      </c>
      <c r="F38" s="47">
        <v>0</v>
      </c>
      <c r="G38" s="48">
        <f t="shared" si="0"/>
        <v>2000</v>
      </c>
      <c r="H38" s="49">
        <f t="shared" si="13"/>
        <v>86000</v>
      </c>
      <c r="I38" s="151"/>
      <c r="J38" s="45">
        <v>85000</v>
      </c>
      <c r="K38" s="46">
        <v>2000</v>
      </c>
      <c r="L38" s="47">
        <v>0</v>
      </c>
      <c r="M38" s="48">
        <f t="shared" si="11"/>
        <v>2000</v>
      </c>
      <c r="N38" s="49">
        <f t="shared" si="14"/>
        <v>87000</v>
      </c>
      <c r="O38" s="151"/>
      <c r="P38" s="45">
        <v>85000</v>
      </c>
      <c r="Q38" s="46">
        <v>2000</v>
      </c>
      <c r="R38" s="47">
        <v>0</v>
      </c>
      <c r="S38" s="48">
        <f t="shared" si="12"/>
        <v>2000</v>
      </c>
      <c r="T38" s="49">
        <f t="shared" si="15"/>
        <v>87000</v>
      </c>
    </row>
    <row r="39" spans="1:21" hidden="1">
      <c r="A39" s="4"/>
      <c r="B39" s="53">
        <v>4130</v>
      </c>
      <c r="C39" s="54" t="s">
        <v>46</v>
      </c>
      <c r="D39" s="45">
        <v>309000</v>
      </c>
      <c r="E39" s="46">
        <v>98000</v>
      </c>
      <c r="F39" s="47">
        <v>150000</v>
      </c>
      <c r="G39" s="48">
        <f t="shared" si="0"/>
        <v>248000</v>
      </c>
      <c r="H39" s="49">
        <f t="shared" si="13"/>
        <v>557000</v>
      </c>
      <c r="I39" s="151"/>
      <c r="J39" s="45">
        <v>310000</v>
      </c>
      <c r="K39" s="46">
        <v>98000</v>
      </c>
      <c r="L39" s="47">
        <v>150000</v>
      </c>
      <c r="M39" s="48">
        <f t="shared" si="11"/>
        <v>248000</v>
      </c>
      <c r="N39" s="49">
        <f t="shared" si="14"/>
        <v>558000</v>
      </c>
      <c r="O39" s="151"/>
      <c r="P39" s="45">
        <v>310000</v>
      </c>
      <c r="Q39" s="46">
        <v>112000</v>
      </c>
      <c r="R39" s="47">
        <v>150000</v>
      </c>
      <c r="S39" s="48">
        <f t="shared" si="12"/>
        <v>262000</v>
      </c>
      <c r="T39" s="49">
        <f t="shared" si="15"/>
        <v>572000</v>
      </c>
    </row>
    <row r="40" spans="1:21" hidden="1">
      <c r="A40" s="4" t="s">
        <v>12</v>
      </c>
      <c r="B40" s="53">
        <v>4160</v>
      </c>
      <c r="C40" s="56" t="s">
        <v>47</v>
      </c>
      <c r="D40" s="45">
        <v>337500</v>
      </c>
      <c r="E40" s="46">
        <v>24000</v>
      </c>
      <c r="F40" s="47">
        <v>0</v>
      </c>
      <c r="G40" s="48">
        <f t="shared" si="0"/>
        <v>24000</v>
      </c>
      <c r="H40" s="49">
        <f t="shared" si="13"/>
        <v>361500</v>
      </c>
      <c r="I40" s="151"/>
      <c r="J40" s="45">
        <v>338000</v>
      </c>
      <c r="K40" s="46">
        <v>22000</v>
      </c>
      <c r="L40" s="47">
        <v>0</v>
      </c>
      <c r="M40" s="48">
        <f t="shared" si="11"/>
        <v>22000</v>
      </c>
      <c r="N40" s="49">
        <f t="shared" si="14"/>
        <v>360000</v>
      </c>
      <c r="O40" s="151"/>
      <c r="P40" s="45">
        <v>338000</v>
      </c>
      <c r="Q40" s="46">
        <v>30000</v>
      </c>
      <c r="R40" s="47">
        <v>0</v>
      </c>
      <c r="S40" s="48">
        <f t="shared" si="12"/>
        <v>30000</v>
      </c>
      <c r="T40" s="49">
        <f t="shared" si="15"/>
        <v>368000</v>
      </c>
    </row>
    <row r="41" spans="1:21" hidden="1">
      <c r="A41" s="4"/>
      <c r="B41" s="53">
        <v>10220</v>
      </c>
      <c r="C41" s="56" t="s">
        <v>48</v>
      </c>
      <c r="D41" s="45">
        <v>46833000</v>
      </c>
      <c r="E41" s="46">
        <v>0</v>
      </c>
      <c r="F41" s="47">
        <v>0</v>
      </c>
      <c r="G41" s="48">
        <f t="shared" si="0"/>
        <v>0</v>
      </c>
      <c r="H41" s="49">
        <f t="shared" si="13"/>
        <v>46833000</v>
      </c>
      <c r="I41" s="151"/>
      <c r="J41" s="45">
        <v>47131000</v>
      </c>
      <c r="K41" s="46">
        <v>0</v>
      </c>
      <c r="L41" s="47">
        <v>0</v>
      </c>
      <c r="M41" s="48">
        <f t="shared" si="11"/>
        <v>0</v>
      </c>
      <c r="N41" s="49">
        <f t="shared" si="14"/>
        <v>47131000</v>
      </c>
      <c r="O41" s="151"/>
      <c r="P41" s="45">
        <v>47881000</v>
      </c>
      <c r="Q41" s="46">
        <v>0</v>
      </c>
      <c r="R41" s="47">
        <v>0</v>
      </c>
      <c r="S41" s="48">
        <f t="shared" si="12"/>
        <v>0</v>
      </c>
      <c r="T41" s="49">
        <f t="shared" si="15"/>
        <v>47881000</v>
      </c>
    </row>
    <row r="42" spans="1:21" hidden="1">
      <c r="A42" s="4"/>
      <c r="B42" s="53">
        <v>10550</v>
      </c>
      <c r="C42" s="54" t="s">
        <v>49</v>
      </c>
      <c r="D42" s="45">
        <v>2005000</v>
      </c>
      <c r="E42" s="46">
        <v>65000</v>
      </c>
      <c r="F42" s="47">
        <v>0</v>
      </c>
      <c r="G42" s="48">
        <f t="shared" si="0"/>
        <v>65000</v>
      </c>
      <c r="H42" s="49">
        <f t="shared" si="13"/>
        <v>2070000</v>
      </c>
      <c r="I42" s="151"/>
      <c r="J42" s="45">
        <v>1690000</v>
      </c>
      <c r="K42" s="46">
        <v>151000</v>
      </c>
      <c r="L42" s="47">
        <v>0</v>
      </c>
      <c r="M42" s="48">
        <f t="shared" si="11"/>
        <v>151000</v>
      </c>
      <c r="N42" s="49">
        <f t="shared" si="14"/>
        <v>1841000</v>
      </c>
      <c r="O42" s="151"/>
      <c r="P42" s="45">
        <v>1690000</v>
      </c>
      <c r="Q42" s="46">
        <v>151000</v>
      </c>
      <c r="R42" s="47">
        <v>0</v>
      </c>
      <c r="S42" s="48">
        <f t="shared" si="12"/>
        <v>151000</v>
      </c>
      <c r="T42" s="49">
        <f t="shared" si="15"/>
        <v>1841000</v>
      </c>
    </row>
    <row r="43" spans="1:21" hidden="1">
      <c r="A43" s="4" t="s">
        <v>12</v>
      </c>
      <c r="B43" s="53">
        <v>4170</v>
      </c>
      <c r="C43" s="56" t="s">
        <v>50</v>
      </c>
      <c r="D43" s="45">
        <v>177000</v>
      </c>
      <c r="E43" s="46">
        <v>10000</v>
      </c>
      <c r="F43" s="47">
        <v>0</v>
      </c>
      <c r="G43" s="48">
        <f t="shared" si="0"/>
        <v>10000</v>
      </c>
      <c r="H43" s="49">
        <f t="shared" si="13"/>
        <v>187000</v>
      </c>
      <c r="I43" s="151"/>
      <c r="J43" s="45">
        <v>180000</v>
      </c>
      <c r="K43" s="46">
        <v>10000</v>
      </c>
      <c r="L43" s="47">
        <v>0</v>
      </c>
      <c r="M43" s="48">
        <f t="shared" si="11"/>
        <v>10000</v>
      </c>
      <c r="N43" s="49">
        <f t="shared" si="14"/>
        <v>190000</v>
      </c>
      <c r="O43" s="151"/>
      <c r="P43" s="45">
        <v>190000</v>
      </c>
      <c r="Q43" s="46">
        <v>10000</v>
      </c>
      <c r="R43" s="47">
        <v>0</v>
      </c>
      <c r="S43" s="48">
        <f t="shared" si="12"/>
        <v>10000</v>
      </c>
      <c r="T43" s="49">
        <f t="shared" si="15"/>
        <v>200000</v>
      </c>
    </row>
    <row r="44" spans="1:21" hidden="1">
      <c r="A44" s="4"/>
      <c r="B44" s="53">
        <v>9240</v>
      </c>
      <c r="C44" s="56" t="s">
        <v>51</v>
      </c>
      <c r="D44" s="45">
        <v>2060000</v>
      </c>
      <c r="E44" s="46">
        <v>488469</v>
      </c>
      <c r="F44" s="47">
        <v>767310</v>
      </c>
      <c r="G44" s="48">
        <f t="shared" si="0"/>
        <v>1255779</v>
      </c>
      <c r="H44" s="49">
        <f t="shared" si="13"/>
        <v>3315779</v>
      </c>
      <c r="I44" s="151"/>
      <c r="J44" s="45">
        <v>2065000</v>
      </c>
      <c r="K44" s="46">
        <v>518469</v>
      </c>
      <c r="L44" s="47">
        <v>767310</v>
      </c>
      <c r="M44" s="48">
        <f t="shared" si="11"/>
        <v>1285779</v>
      </c>
      <c r="N44" s="49">
        <f t="shared" si="14"/>
        <v>3350779</v>
      </c>
      <c r="O44" s="151"/>
      <c r="P44" s="45">
        <v>2070000</v>
      </c>
      <c r="Q44" s="46">
        <v>518469</v>
      </c>
      <c r="R44" s="47">
        <v>767310</v>
      </c>
      <c r="S44" s="48">
        <f t="shared" si="12"/>
        <v>1285779</v>
      </c>
      <c r="T44" s="49">
        <f t="shared" si="15"/>
        <v>3355779</v>
      </c>
    </row>
    <row r="45" spans="1:21" hidden="1">
      <c r="A45" s="4"/>
      <c r="B45" s="53">
        <v>6190</v>
      </c>
      <c r="C45" s="56" t="s">
        <v>52</v>
      </c>
      <c r="D45" s="45">
        <v>1309000</v>
      </c>
      <c r="E45" s="57">
        <v>200000</v>
      </c>
      <c r="F45" s="47">
        <v>0</v>
      </c>
      <c r="G45" s="48">
        <f t="shared" si="0"/>
        <v>200000</v>
      </c>
      <c r="H45" s="49">
        <f t="shared" si="13"/>
        <v>1509000</v>
      </c>
      <c r="I45" s="151"/>
      <c r="J45" s="45">
        <v>310000</v>
      </c>
      <c r="K45" s="58">
        <v>250000</v>
      </c>
      <c r="L45" s="58">
        <v>0</v>
      </c>
      <c r="M45" s="48">
        <f t="shared" si="11"/>
        <v>250000</v>
      </c>
      <c r="N45" s="49">
        <f t="shared" si="14"/>
        <v>560000</v>
      </c>
      <c r="O45" s="151"/>
      <c r="P45" s="45">
        <v>330000</v>
      </c>
      <c r="Q45" s="58">
        <v>250000</v>
      </c>
      <c r="R45" s="58">
        <v>0</v>
      </c>
      <c r="S45" s="48">
        <f t="shared" si="12"/>
        <v>250000</v>
      </c>
      <c r="T45" s="49">
        <f t="shared" si="15"/>
        <v>580000</v>
      </c>
    </row>
    <row r="46" spans="1:21">
      <c r="A46" s="4"/>
      <c r="B46" s="142"/>
      <c r="C46" s="143"/>
      <c r="D46" s="35"/>
      <c r="E46" s="20"/>
      <c r="F46" s="37"/>
      <c r="G46" s="38"/>
      <c r="H46" s="39"/>
      <c r="I46" s="150"/>
      <c r="J46" s="35"/>
      <c r="K46" s="37"/>
      <c r="L46" s="37"/>
      <c r="M46" s="38"/>
      <c r="N46" s="39"/>
      <c r="O46" s="150"/>
      <c r="P46" s="163">
        <f>P47/T$47</f>
        <v>0.89159022246635544</v>
      </c>
      <c r="Q46" s="163">
        <f>Q47/$T$47</f>
        <v>0.10181818181818182</v>
      </c>
      <c r="R46" s="163">
        <f t="shared" ref="R46:S46" si="16">R47/$T$47</f>
        <v>6.5915957154627849E-3</v>
      </c>
      <c r="S46" s="163">
        <f t="shared" si="16"/>
        <v>0.1084097775336446</v>
      </c>
      <c r="T46" s="163">
        <f>T47/$T$47</f>
        <v>1</v>
      </c>
    </row>
    <row r="47" spans="1:21">
      <c r="A47" s="4"/>
      <c r="B47" s="9">
        <v>11</v>
      </c>
      <c r="C47" s="52" t="s">
        <v>53</v>
      </c>
      <c r="D47" s="25">
        <v>38302073</v>
      </c>
      <c r="E47" s="42">
        <v>5250000</v>
      </c>
      <c r="F47" s="13">
        <v>300000</v>
      </c>
      <c r="G47" s="14">
        <v>5550000</v>
      </c>
      <c r="H47" s="15">
        <v>43852073</v>
      </c>
      <c r="I47" s="148"/>
      <c r="J47" s="25">
        <v>39810000</v>
      </c>
      <c r="K47" s="12">
        <v>4321000</v>
      </c>
      <c r="L47" s="13">
        <v>300000</v>
      </c>
      <c r="M47" s="14">
        <f t="shared" si="11"/>
        <v>4621000</v>
      </c>
      <c r="N47" s="15">
        <f>J47+M47</f>
        <v>44431000</v>
      </c>
      <c r="O47" s="148"/>
      <c r="P47" s="25">
        <v>40578500</v>
      </c>
      <c r="Q47" s="12">
        <v>4634000</v>
      </c>
      <c r="R47" s="13">
        <v>300000</v>
      </c>
      <c r="S47" s="14">
        <f t="shared" si="12"/>
        <v>4934000</v>
      </c>
      <c r="T47" s="15">
        <f>P47+S47</f>
        <v>45512500</v>
      </c>
      <c r="U47" s="1">
        <f>T47-N47</f>
        <v>1081500</v>
      </c>
    </row>
    <row r="48" spans="1:21">
      <c r="A48" s="4"/>
      <c r="B48" s="53">
        <v>1110</v>
      </c>
      <c r="C48" s="54" t="s">
        <v>19</v>
      </c>
      <c r="D48" s="45">
        <v>707000</v>
      </c>
      <c r="E48" s="46">
        <v>55000</v>
      </c>
      <c r="F48" s="47"/>
      <c r="G48" s="48">
        <v>55000</v>
      </c>
      <c r="H48" s="49">
        <v>762000</v>
      </c>
      <c r="I48" s="151"/>
      <c r="J48" s="45">
        <v>708000</v>
      </c>
      <c r="K48" s="46">
        <v>55000</v>
      </c>
      <c r="L48" s="47">
        <v>0</v>
      </c>
      <c r="M48" s="48">
        <f t="shared" si="11"/>
        <v>55000</v>
      </c>
      <c r="N48" s="49">
        <f>J48+M48</f>
        <v>763000</v>
      </c>
      <c r="O48" s="151"/>
      <c r="P48" s="45">
        <v>710000</v>
      </c>
      <c r="Q48" s="46">
        <v>55000</v>
      </c>
      <c r="R48" s="47">
        <v>0</v>
      </c>
      <c r="S48" s="48">
        <f t="shared" si="12"/>
        <v>55000</v>
      </c>
      <c r="T48" s="49">
        <f>P48+S48</f>
        <v>765000</v>
      </c>
      <c r="U48" s="1">
        <f t="shared" ref="U48:U111" si="17">T48-N48</f>
        <v>2000</v>
      </c>
    </row>
    <row r="49" spans="1:21" s="60" customFormat="1">
      <c r="A49" s="59"/>
      <c r="B49" s="53">
        <v>9120</v>
      </c>
      <c r="C49" s="54" t="s">
        <v>54</v>
      </c>
      <c r="D49" s="45">
        <v>21503073</v>
      </c>
      <c r="E49" s="46">
        <v>1837000</v>
      </c>
      <c r="F49" s="47"/>
      <c r="G49" s="48">
        <v>1837000</v>
      </c>
      <c r="H49" s="49">
        <v>23340073</v>
      </c>
      <c r="I49" s="151"/>
      <c r="J49" s="45">
        <v>21700000</v>
      </c>
      <c r="K49" s="46">
        <v>1308000</v>
      </c>
      <c r="L49" s="47">
        <v>0</v>
      </c>
      <c r="M49" s="48">
        <f t="shared" si="11"/>
        <v>1308000</v>
      </c>
      <c r="N49" s="49">
        <f t="shared" ref="N49:N112" si="18">J49+M49</f>
        <v>23008000</v>
      </c>
      <c r="O49" s="151"/>
      <c r="P49" s="45">
        <v>21700000</v>
      </c>
      <c r="Q49" s="46">
        <v>1737000</v>
      </c>
      <c r="R49" s="47">
        <v>0</v>
      </c>
      <c r="S49" s="48">
        <f t="shared" si="12"/>
        <v>1737000</v>
      </c>
      <c r="T49" s="49">
        <f t="shared" ref="T49:T112" si="19">P49+S49</f>
        <v>23437000</v>
      </c>
      <c r="U49" s="1">
        <f t="shared" si="17"/>
        <v>429000</v>
      </c>
    </row>
    <row r="50" spans="1:21">
      <c r="A50" s="4"/>
      <c r="B50" s="53">
        <v>9230</v>
      </c>
      <c r="C50" s="54" t="s">
        <v>55</v>
      </c>
      <c r="D50" s="45">
        <v>6387000</v>
      </c>
      <c r="E50" s="46">
        <v>1162000</v>
      </c>
      <c r="F50" s="47"/>
      <c r="G50" s="48">
        <v>1162000</v>
      </c>
      <c r="H50" s="49">
        <v>7549000</v>
      </c>
      <c r="I50" s="151"/>
      <c r="J50" s="45">
        <v>6540000</v>
      </c>
      <c r="K50" s="46">
        <v>1262000</v>
      </c>
      <c r="L50" s="47">
        <v>0</v>
      </c>
      <c r="M50" s="48">
        <f t="shared" si="11"/>
        <v>1262000</v>
      </c>
      <c r="N50" s="49">
        <f t="shared" si="18"/>
        <v>7802000</v>
      </c>
      <c r="O50" s="151"/>
      <c r="P50" s="45">
        <v>6560000</v>
      </c>
      <c r="Q50" s="46">
        <v>1162000</v>
      </c>
      <c r="R50" s="47">
        <v>0</v>
      </c>
      <c r="S50" s="48">
        <f t="shared" si="12"/>
        <v>1162000</v>
      </c>
      <c r="T50" s="49">
        <f t="shared" si="19"/>
        <v>7722000</v>
      </c>
      <c r="U50" s="1">
        <f t="shared" si="17"/>
        <v>-80000</v>
      </c>
    </row>
    <row r="51" spans="1:21">
      <c r="A51" s="4"/>
      <c r="B51" s="53">
        <v>9450</v>
      </c>
      <c r="C51" s="54" t="s">
        <v>56</v>
      </c>
      <c r="D51" s="45">
        <v>9000000</v>
      </c>
      <c r="E51" s="46">
        <v>1696000</v>
      </c>
      <c r="F51" s="47">
        <v>100000</v>
      </c>
      <c r="G51" s="48">
        <v>1796000</v>
      </c>
      <c r="H51" s="49">
        <v>10796000</v>
      </c>
      <c r="I51" s="151"/>
      <c r="J51" s="45">
        <v>10255000</v>
      </c>
      <c r="K51" s="46">
        <v>1096000</v>
      </c>
      <c r="L51" s="47">
        <v>100000</v>
      </c>
      <c r="M51" s="48">
        <f t="shared" si="11"/>
        <v>1196000</v>
      </c>
      <c r="N51" s="49">
        <f t="shared" si="18"/>
        <v>11451000</v>
      </c>
      <c r="O51" s="151"/>
      <c r="P51" s="45">
        <v>11000000</v>
      </c>
      <c r="Q51" s="46">
        <v>1130000</v>
      </c>
      <c r="R51" s="47">
        <v>100000</v>
      </c>
      <c r="S51" s="48">
        <f t="shared" si="12"/>
        <v>1230000</v>
      </c>
      <c r="T51" s="49">
        <f t="shared" si="19"/>
        <v>12230000</v>
      </c>
      <c r="U51" s="1">
        <f t="shared" si="17"/>
        <v>779000</v>
      </c>
    </row>
    <row r="52" spans="1:21">
      <c r="A52" s="4"/>
      <c r="B52" s="61">
        <v>9770</v>
      </c>
      <c r="C52" s="62" t="s">
        <v>57</v>
      </c>
      <c r="D52" s="28">
        <v>380000</v>
      </c>
      <c r="E52" s="46">
        <v>200000</v>
      </c>
      <c r="F52" s="30">
        <v>100000</v>
      </c>
      <c r="G52" s="48">
        <v>300000</v>
      </c>
      <c r="H52" s="49">
        <v>680000</v>
      </c>
      <c r="I52" s="149"/>
      <c r="J52" s="28">
        <v>381000</v>
      </c>
      <c r="K52" s="29">
        <v>250000</v>
      </c>
      <c r="L52" s="30">
        <v>100000</v>
      </c>
      <c r="M52" s="48">
        <f t="shared" si="11"/>
        <v>350000</v>
      </c>
      <c r="N52" s="49">
        <f t="shared" si="18"/>
        <v>731000</v>
      </c>
      <c r="O52" s="149"/>
      <c r="P52" s="28">
        <v>382000</v>
      </c>
      <c r="Q52" s="29">
        <v>300000</v>
      </c>
      <c r="R52" s="30">
        <v>100000</v>
      </c>
      <c r="S52" s="48">
        <f t="shared" si="12"/>
        <v>400000</v>
      </c>
      <c r="T52" s="49">
        <f t="shared" si="19"/>
        <v>782000</v>
      </c>
      <c r="U52" s="1">
        <f t="shared" si="17"/>
        <v>51000</v>
      </c>
    </row>
    <row r="53" spans="1:21" ht="13.8" thickBot="1">
      <c r="A53" s="4"/>
      <c r="B53" s="63">
        <v>8140</v>
      </c>
      <c r="C53" s="64" t="s">
        <v>58</v>
      </c>
      <c r="D53" s="65">
        <v>325000</v>
      </c>
      <c r="E53" s="57">
        <v>300000</v>
      </c>
      <c r="F53" s="66">
        <v>100000</v>
      </c>
      <c r="G53" s="48">
        <v>400000</v>
      </c>
      <c r="H53" s="49">
        <v>725000</v>
      </c>
      <c r="I53" s="149"/>
      <c r="J53" s="65">
        <v>226000</v>
      </c>
      <c r="K53" s="57">
        <v>350000</v>
      </c>
      <c r="L53" s="66">
        <v>100000</v>
      </c>
      <c r="M53" s="48">
        <f t="shared" si="11"/>
        <v>450000</v>
      </c>
      <c r="N53" s="49">
        <f t="shared" si="18"/>
        <v>676000</v>
      </c>
      <c r="O53" s="149"/>
      <c r="P53" s="65">
        <v>226500</v>
      </c>
      <c r="Q53" s="57">
        <v>250000</v>
      </c>
      <c r="R53" s="66">
        <v>100000</v>
      </c>
      <c r="S53" s="48">
        <f t="shared" si="12"/>
        <v>350000</v>
      </c>
      <c r="T53" s="49">
        <f t="shared" si="19"/>
        <v>576500</v>
      </c>
      <c r="U53" s="1">
        <f t="shared" si="17"/>
        <v>-99500</v>
      </c>
    </row>
    <row r="54" spans="1:21" hidden="1">
      <c r="A54" s="4"/>
      <c r="B54" s="9">
        <v>12</v>
      </c>
      <c r="C54" s="52" t="s">
        <v>59</v>
      </c>
      <c r="D54" s="25">
        <v>1496000</v>
      </c>
      <c r="E54" s="42">
        <v>800000</v>
      </c>
      <c r="F54" s="13">
        <v>0</v>
      </c>
      <c r="G54" s="14">
        <f t="shared" si="0"/>
        <v>800000</v>
      </c>
      <c r="H54" s="15">
        <f t="shared" ref="H54:H112" si="20">D54+G54</f>
        <v>2296000</v>
      </c>
      <c r="I54" s="148"/>
      <c r="J54" s="25">
        <v>1506500</v>
      </c>
      <c r="K54" s="12">
        <v>800000</v>
      </c>
      <c r="L54" s="13">
        <v>0</v>
      </c>
      <c r="M54" s="14">
        <f t="shared" si="11"/>
        <v>800000</v>
      </c>
      <c r="N54" s="15">
        <f t="shared" si="18"/>
        <v>2306500</v>
      </c>
      <c r="O54" s="148"/>
      <c r="P54" s="25">
        <v>1526500</v>
      </c>
      <c r="Q54" s="12">
        <v>500000</v>
      </c>
      <c r="R54" s="13">
        <v>0</v>
      </c>
      <c r="S54" s="14">
        <f t="shared" si="12"/>
        <v>500000</v>
      </c>
      <c r="T54" s="15">
        <f t="shared" si="19"/>
        <v>2026500</v>
      </c>
      <c r="U54" s="1">
        <f t="shared" si="17"/>
        <v>-280000</v>
      </c>
    </row>
    <row r="55" spans="1:21" hidden="1">
      <c r="A55" s="4"/>
      <c r="B55" s="53">
        <v>1110</v>
      </c>
      <c r="C55" s="54" t="s">
        <v>19</v>
      </c>
      <c r="D55" s="45">
        <v>170000</v>
      </c>
      <c r="E55" s="46">
        <v>0</v>
      </c>
      <c r="F55" s="47">
        <v>0</v>
      </c>
      <c r="G55" s="48">
        <f t="shared" si="0"/>
        <v>0</v>
      </c>
      <c r="H55" s="49">
        <f t="shared" si="20"/>
        <v>170000</v>
      </c>
      <c r="I55" s="151"/>
      <c r="J55" s="45">
        <v>172500</v>
      </c>
      <c r="K55" s="46">
        <v>0</v>
      </c>
      <c r="L55" s="47">
        <v>0</v>
      </c>
      <c r="M55" s="48">
        <f t="shared" si="11"/>
        <v>0</v>
      </c>
      <c r="N55" s="49">
        <f t="shared" si="18"/>
        <v>172500</v>
      </c>
      <c r="O55" s="151"/>
      <c r="P55" s="45">
        <v>185500</v>
      </c>
      <c r="Q55" s="46">
        <v>0</v>
      </c>
      <c r="R55" s="47">
        <v>0</v>
      </c>
      <c r="S55" s="48">
        <f t="shared" si="12"/>
        <v>0</v>
      </c>
      <c r="T55" s="49">
        <f t="shared" si="19"/>
        <v>185500</v>
      </c>
      <c r="U55" s="1">
        <f t="shared" si="17"/>
        <v>13000</v>
      </c>
    </row>
    <row r="56" spans="1:21" hidden="1">
      <c r="A56" s="4"/>
      <c r="B56" s="53">
        <v>8220</v>
      </c>
      <c r="C56" s="54" t="s">
        <v>60</v>
      </c>
      <c r="D56" s="45">
        <v>556000</v>
      </c>
      <c r="E56" s="46">
        <v>7500</v>
      </c>
      <c r="F56" s="47">
        <v>0</v>
      </c>
      <c r="G56" s="48">
        <f t="shared" si="0"/>
        <v>7500</v>
      </c>
      <c r="H56" s="49">
        <f t="shared" si="20"/>
        <v>563500</v>
      </c>
      <c r="I56" s="151"/>
      <c r="J56" s="45">
        <v>558500</v>
      </c>
      <c r="K56" s="46">
        <v>7500</v>
      </c>
      <c r="L56" s="47">
        <v>0</v>
      </c>
      <c r="M56" s="48">
        <f t="shared" si="11"/>
        <v>7500</v>
      </c>
      <c r="N56" s="49">
        <f t="shared" si="18"/>
        <v>566000</v>
      </c>
      <c r="O56" s="151"/>
      <c r="P56" s="45">
        <v>550500</v>
      </c>
      <c r="Q56" s="46">
        <v>7500</v>
      </c>
      <c r="R56" s="47">
        <v>0</v>
      </c>
      <c r="S56" s="48">
        <f t="shared" si="12"/>
        <v>7500</v>
      </c>
      <c r="T56" s="49">
        <f t="shared" si="19"/>
        <v>558000</v>
      </c>
      <c r="U56" s="1">
        <f t="shared" si="17"/>
        <v>-8000</v>
      </c>
    </row>
    <row r="57" spans="1:21" hidden="1">
      <c r="A57" s="4"/>
      <c r="B57" s="53">
        <v>8230</v>
      </c>
      <c r="C57" s="54" t="s">
        <v>61</v>
      </c>
      <c r="D57" s="45">
        <v>770000</v>
      </c>
      <c r="E57" s="57">
        <v>792500</v>
      </c>
      <c r="F57" s="47">
        <v>0</v>
      </c>
      <c r="G57" s="48">
        <f t="shared" si="0"/>
        <v>792500</v>
      </c>
      <c r="H57" s="49">
        <f t="shared" si="20"/>
        <v>1562500</v>
      </c>
      <c r="I57" s="151"/>
      <c r="J57" s="45">
        <v>775500</v>
      </c>
      <c r="K57" s="46">
        <v>792500</v>
      </c>
      <c r="L57" s="47">
        <v>0</v>
      </c>
      <c r="M57" s="48">
        <f t="shared" si="11"/>
        <v>792500</v>
      </c>
      <c r="N57" s="49">
        <f t="shared" si="18"/>
        <v>1568000</v>
      </c>
      <c r="O57" s="151"/>
      <c r="P57" s="45">
        <v>790500</v>
      </c>
      <c r="Q57" s="46">
        <v>492500</v>
      </c>
      <c r="R57" s="47">
        <v>0</v>
      </c>
      <c r="S57" s="48">
        <f t="shared" si="12"/>
        <v>492500</v>
      </c>
      <c r="T57" s="49">
        <f t="shared" si="19"/>
        <v>1283000</v>
      </c>
      <c r="U57" s="1">
        <f t="shared" si="17"/>
        <v>-285000</v>
      </c>
    </row>
    <row r="58" spans="1:21" hidden="1">
      <c r="A58" s="4"/>
      <c r="B58" s="9">
        <v>13</v>
      </c>
      <c r="C58" s="52" t="s">
        <v>166</v>
      </c>
      <c r="D58" s="25">
        <v>62658788</v>
      </c>
      <c r="E58" s="42">
        <v>2451700</v>
      </c>
      <c r="F58" s="67">
        <v>1110000</v>
      </c>
      <c r="G58" s="14">
        <f>E58+F58</f>
        <v>3561700</v>
      </c>
      <c r="H58" s="15">
        <f t="shared" si="20"/>
        <v>66220488</v>
      </c>
      <c r="I58" s="148"/>
      <c r="J58" s="25">
        <v>62111885.183924951</v>
      </c>
      <c r="K58" s="12">
        <v>1401700</v>
      </c>
      <c r="L58" s="13">
        <v>810000</v>
      </c>
      <c r="M58" s="14">
        <f>K58+L58</f>
        <v>2211700</v>
      </c>
      <c r="N58" s="15">
        <f t="shared" si="18"/>
        <v>64323585.183924951</v>
      </c>
      <c r="O58" s="148"/>
      <c r="P58" s="25">
        <v>62982677.623527929</v>
      </c>
      <c r="Q58" s="12">
        <v>2101700</v>
      </c>
      <c r="R58" s="13">
        <v>1110000</v>
      </c>
      <c r="S58" s="14">
        <f>Q58+R58</f>
        <v>3211700</v>
      </c>
      <c r="T58" s="15">
        <f t="shared" si="19"/>
        <v>66194377.623527929</v>
      </c>
      <c r="U58" s="1">
        <f t="shared" si="17"/>
        <v>1870792.4396029785</v>
      </c>
    </row>
    <row r="59" spans="1:21" hidden="1">
      <c r="A59" s="4"/>
      <c r="B59" s="53">
        <v>1110</v>
      </c>
      <c r="C59" s="54" t="s">
        <v>19</v>
      </c>
      <c r="D59" s="45">
        <v>420000</v>
      </c>
      <c r="E59" s="46">
        <v>5000</v>
      </c>
      <c r="F59" s="47">
        <v>0</v>
      </c>
      <c r="G59" s="48">
        <f t="shared" si="0"/>
        <v>5000</v>
      </c>
      <c r="H59" s="49">
        <f t="shared" si="20"/>
        <v>425000</v>
      </c>
      <c r="I59" s="151"/>
      <c r="J59" s="45">
        <v>430000</v>
      </c>
      <c r="K59" s="46">
        <v>3000</v>
      </c>
      <c r="L59" s="47">
        <v>0</v>
      </c>
      <c r="M59" s="48">
        <f t="shared" ref="M59:M86" si="21">K59+L59</f>
        <v>3000</v>
      </c>
      <c r="N59" s="49">
        <f t="shared" si="18"/>
        <v>433000</v>
      </c>
      <c r="O59" s="151"/>
      <c r="P59" s="45">
        <v>470000</v>
      </c>
      <c r="Q59" s="46">
        <v>18000</v>
      </c>
      <c r="R59" s="47">
        <v>0</v>
      </c>
      <c r="S59" s="48">
        <f t="shared" ref="S59:S86" si="22">Q59+R59</f>
        <v>18000</v>
      </c>
      <c r="T59" s="49">
        <f t="shared" si="19"/>
        <v>488000</v>
      </c>
      <c r="U59" s="1">
        <f t="shared" si="17"/>
        <v>55000</v>
      </c>
    </row>
    <row r="60" spans="1:21" hidden="1">
      <c r="A60" s="4"/>
      <c r="B60" s="53">
        <v>7220</v>
      </c>
      <c r="C60" s="54" t="s">
        <v>62</v>
      </c>
      <c r="D60" s="45">
        <v>7964000</v>
      </c>
      <c r="E60" s="46">
        <v>231162</v>
      </c>
      <c r="F60" s="47">
        <v>158000</v>
      </c>
      <c r="G60" s="48">
        <f t="shared" si="0"/>
        <v>389162</v>
      </c>
      <c r="H60" s="49">
        <f t="shared" si="20"/>
        <v>8353162</v>
      </c>
      <c r="I60" s="151"/>
      <c r="J60" s="45">
        <v>7753000</v>
      </c>
      <c r="K60" s="46">
        <v>121200</v>
      </c>
      <c r="L60" s="47">
        <v>158000</v>
      </c>
      <c r="M60" s="48">
        <f t="shared" si="21"/>
        <v>279200</v>
      </c>
      <c r="N60" s="49">
        <f t="shared" si="18"/>
        <v>8032200</v>
      </c>
      <c r="O60" s="151"/>
      <c r="P60" s="45">
        <v>7741000</v>
      </c>
      <c r="Q60" s="46">
        <v>182000</v>
      </c>
      <c r="R60" s="47">
        <v>158000</v>
      </c>
      <c r="S60" s="48">
        <f t="shared" si="22"/>
        <v>340000</v>
      </c>
      <c r="T60" s="49">
        <f t="shared" si="19"/>
        <v>8081000</v>
      </c>
      <c r="U60" s="1">
        <f t="shared" si="17"/>
        <v>48800</v>
      </c>
    </row>
    <row r="61" spans="1:21" hidden="1">
      <c r="A61" s="4" t="s">
        <v>12</v>
      </c>
      <c r="B61" s="53">
        <v>7330</v>
      </c>
      <c r="C61" s="54" t="s">
        <v>63</v>
      </c>
      <c r="D61" s="45">
        <v>25183000</v>
      </c>
      <c r="E61" s="46">
        <v>1956858</v>
      </c>
      <c r="F61" s="47">
        <v>852000</v>
      </c>
      <c r="G61" s="48">
        <f t="shared" si="0"/>
        <v>2808858</v>
      </c>
      <c r="H61" s="49">
        <f t="shared" si="20"/>
        <v>27991858</v>
      </c>
      <c r="I61" s="151"/>
      <c r="J61" s="45">
        <v>24545597.183924951</v>
      </c>
      <c r="K61" s="46">
        <v>1018820</v>
      </c>
      <c r="L61" s="47">
        <v>552000</v>
      </c>
      <c r="M61" s="48">
        <f t="shared" si="21"/>
        <v>1570820</v>
      </c>
      <c r="N61" s="49">
        <f t="shared" si="18"/>
        <v>26116417.183924951</v>
      </c>
      <c r="O61" s="151"/>
      <c r="P61" s="45">
        <v>24507989.623527929</v>
      </c>
      <c r="Q61" s="46">
        <v>1383020</v>
      </c>
      <c r="R61" s="47">
        <v>852000</v>
      </c>
      <c r="S61" s="48">
        <f t="shared" si="22"/>
        <v>2235020</v>
      </c>
      <c r="T61" s="49">
        <f t="shared" si="19"/>
        <v>26743009.623527929</v>
      </c>
      <c r="U61" s="1">
        <f t="shared" si="17"/>
        <v>626592.43960297853</v>
      </c>
    </row>
    <row r="62" spans="1:21" hidden="1">
      <c r="A62" s="4"/>
      <c r="B62" s="53">
        <v>7450</v>
      </c>
      <c r="C62" s="54" t="s">
        <v>64</v>
      </c>
      <c r="D62" s="45">
        <v>3164428</v>
      </c>
      <c r="E62" s="46">
        <v>13680</v>
      </c>
      <c r="F62" s="47">
        <v>0</v>
      </c>
      <c r="G62" s="48">
        <f t="shared" si="0"/>
        <v>13680</v>
      </c>
      <c r="H62" s="49">
        <f t="shared" si="20"/>
        <v>3178108</v>
      </c>
      <c r="I62" s="151"/>
      <c r="J62" s="45">
        <v>3214428</v>
      </c>
      <c r="K62" s="46">
        <v>13680</v>
      </c>
      <c r="L62" s="47">
        <v>0</v>
      </c>
      <c r="M62" s="48">
        <f t="shared" si="21"/>
        <v>13680</v>
      </c>
      <c r="N62" s="49">
        <f t="shared" si="18"/>
        <v>3228108</v>
      </c>
      <c r="O62" s="151"/>
      <c r="P62" s="45">
        <v>3264428</v>
      </c>
      <c r="Q62" s="46">
        <v>13680</v>
      </c>
      <c r="R62" s="47">
        <v>0</v>
      </c>
      <c r="S62" s="48">
        <f t="shared" si="22"/>
        <v>13680</v>
      </c>
      <c r="T62" s="49">
        <f t="shared" si="19"/>
        <v>3278108</v>
      </c>
      <c r="U62" s="1">
        <f t="shared" si="17"/>
        <v>50000</v>
      </c>
    </row>
    <row r="63" spans="1:21" hidden="1">
      <c r="A63" s="4"/>
      <c r="B63" s="68">
        <v>7460</v>
      </c>
      <c r="C63" s="69" t="s">
        <v>65</v>
      </c>
      <c r="D63" s="45">
        <v>328100</v>
      </c>
      <c r="E63" s="46">
        <v>225000</v>
      </c>
      <c r="F63" s="47">
        <v>0</v>
      </c>
      <c r="G63" s="48">
        <f t="shared" si="0"/>
        <v>225000</v>
      </c>
      <c r="H63" s="49">
        <f t="shared" si="20"/>
        <v>553100</v>
      </c>
      <c r="I63" s="151"/>
      <c r="J63" s="45">
        <v>369600</v>
      </c>
      <c r="K63" s="46">
        <v>225000</v>
      </c>
      <c r="L63" s="47">
        <v>0</v>
      </c>
      <c r="M63" s="31">
        <f t="shared" si="21"/>
        <v>225000</v>
      </c>
      <c r="N63" s="32">
        <f t="shared" si="18"/>
        <v>594600</v>
      </c>
      <c r="O63" s="149"/>
      <c r="P63" s="45">
        <v>400000</v>
      </c>
      <c r="Q63" s="46">
        <v>225000</v>
      </c>
      <c r="R63" s="47">
        <v>0</v>
      </c>
      <c r="S63" s="31">
        <f t="shared" si="22"/>
        <v>225000</v>
      </c>
      <c r="T63" s="32">
        <f t="shared" si="19"/>
        <v>625000</v>
      </c>
      <c r="U63" s="1">
        <f t="shared" si="17"/>
        <v>30400</v>
      </c>
    </row>
    <row r="64" spans="1:21" hidden="1">
      <c r="A64" s="4" t="s">
        <v>12</v>
      </c>
      <c r="B64" s="53">
        <v>10430</v>
      </c>
      <c r="C64" s="54" t="s">
        <v>66</v>
      </c>
      <c r="D64" s="45">
        <v>24549260</v>
      </c>
      <c r="E64" s="46">
        <v>20000</v>
      </c>
      <c r="F64" s="47">
        <v>100000</v>
      </c>
      <c r="G64" s="48">
        <f t="shared" si="0"/>
        <v>120000</v>
      </c>
      <c r="H64" s="49">
        <f t="shared" si="20"/>
        <v>24669260</v>
      </c>
      <c r="I64" s="151"/>
      <c r="J64" s="45">
        <v>24749260</v>
      </c>
      <c r="K64" s="46">
        <v>20000</v>
      </c>
      <c r="L64" s="47">
        <v>100000</v>
      </c>
      <c r="M64" s="48">
        <f t="shared" si="21"/>
        <v>120000</v>
      </c>
      <c r="N64" s="49">
        <f t="shared" si="18"/>
        <v>24869260</v>
      </c>
      <c r="O64" s="151"/>
      <c r="P64" s="45">
        <v>25549260</v>
      </c>
      <c r="Q64" s="46">
        <v>280000</v>
      </c>
      <c r="R64" s="47">
        <v>100000</v>
      </c>
      <c r="S64" s="48">
        <f t="shared" si="22"/>
        <v>380000</v>
      </c>
      <c r="T64" s="49">
        <f t="shared" si="19"/>
        <v>25929260</v>
      </c>
      <c r="U64" s="1">
        <f t="shared" si="17"/>
        <v>1060000</v>
      </c>
    </row>
    <row r="65" spans="1:21" hidden="1">
      <c r="A65" s="4"/>
      <c r="B65" s="68">
        <v>1190</v>
      </c>
      <c r="C65" s="69" t="s">
        <v>67</v>
      </c>
      <c r="D65" s="45">
        <v>1050000</v>
      </c>
      <c r="E65" s="57">
        <v>0</v>
      </c>
      <c r="F65" s="47">
        <v>0</v>
      </c>
      <c r="G65" s="48">
        <f t="shared" si="0"/>
        <v>0</v>
      </c>
      <c r="H65" s="49">
        <f t="shared" si="20"/>
        <v>1050000</v>
      </c>
      <c r="I65" s="151"/>
      <c r="J65" s="45">
        <v>1050000</v>
      </c>
      <c r="K65" s="46">
        <v>0</v>
      </c>
      <c r="L65" s="47">
        <v>0</v>
      </c>
      <c r="M65" s="48">
        <f t="shared" si="21"/>
        <v>0</v>
      </c>
      <c r="N65" s="49">
        <f t="shared" si="18"/>
        <v>1050000</v>
      </c>
      <c r="O65" s="151"/>
      <c r="P65" s="45">
        <v>1050000</v>
      </c>
      <c r="Q65" s="46">
        <v>0</v>
      </c>
      <c r="R65" s="47">
        <v>0</v>
      </c>
      <c r="S65" s="48">
        <f t="shared" si="22"/>
        <v>0</v>
      </c>
      <c r="T65" s="49">
        <f t="shared" si="19"/>
        <v>1050000</v>
      </c>
      <c r="U65" s="1">
        <f t="shared" si="17"/>
        <v>0</v>
      </c>
    </row>
    <row r="66" spans="1:21" hidden="1">
      <c r="A66" s="4"/>
      <c r="B66" s="9">
        <v>14</v>
      </c>
      <c r="C66" s="52" t="s">
        <v>68</v>
      </c>
      <c r="D66" s="25">
        <v>10619800</v>
      </c>
      <c r="E66" s="42">
        <v>543900</v>
      </c>
      <c r="F66" s="67">
        <v>110000</v>
      </c>
      <c r="G66" s="14">
        <f t="shared" si="0"/>
        <v>653900</v>
      </c>
      <c r="H66" s="15">
        <f t="shared" si="20"/>
        <v>11273700</v>
      </c>
      <c r="I66" s="148"/>
      <c r="J66" s="25">
        <v>10758400</v>
      </c>
      <c r="K66" s="12">
        <v>628700</v>
      </c>
      <c r="L66" s="13">
        <v>110000</v>
      </c>
      <c r="M66" s="14">
        <f t="shared" si="21"/>
        <v>738700</v>
      </c>
      <c r="N66" s="15">
        <f t="shared" si="18"/>
        <v>11497100</v>
      </c>
      <c r="O66" s="148"/>
      <c r="P66" s="25">
        <v>10938400</v>
      </c>
      <c r="Q66" s="12">
        <v>432000</v>
      </c>
      <c r="R66" s="13">
        <v>110000</v>
      </c>
      <c r="S66" s="14">
        <f t="shared" si="22"/>
        <v>542000</v>
      </c>
      <c r="T66" s="15">
        <f t="shared" si="19"/>
        <v>11480400</v>
      </c>
      <c r="U66" s="1">
        <f t="shared" si="17"/>
        <v>-16700</v>
      </c>
    </row>
    <row r="67" spans="1:21" hidden="1">
      <c r="A67" s="4"/>
      <c r="B67" s="53">
        <v>1110</v>
      </c>
      <c r="C67" s="54" t="s">
        <v>19</v>
      </c>
      <c r="D67" s="45">
        <v>430000</v>
      </c>
      <c r="E67" s="46">
        <v>111800</v>
      </c>
      <c r="F67" s="47">
        <v>110000</v>
      </c>
      <c r="G67" s="48">
        <f t="shared" si="0"/>
        <v>221800</v>
      </c>
      <c r="H67" s="49">
        <f t="shared" si="20"/>
        <v>651800</v>
      </c>
      <c r="I67" s="151"/>
      <c r="J67" s="45">
        <v>436000</v>
      </c>
      <c r="K67" s="46">
        <v>123600</v>
      </c>
      <c r="L67" s="47">
        <v>110000</v>
      </c>
      <c r="M67" s="48">
        <f t="shared" si="21"/>
        <v>233600</v>
      </c>
      <c r="N67" s="49">
        <f t="shared" si="18"/>
        <v>669600</v>
      </c>
      <c r="O67" s="151"/>
      <c r="P67" s="45">
        <v>441000</v>
      </c>
      <c r="Q67" s="46">
        <v>141800</v>
      </c>
      <c r="R67" s="47">
        <v>110000</v>
      </c>
      <c r="S67" s="48">
        <f t="shared" si="22"/>
        <v>251800</v>
      </c>
      <c r="T67" s="49">
        <f t="shared" si="19"/>
        <v>692800</v>
      </c>
      <c r="U67" s="1">
        <f t="shared" si="17"/>
        <v>23200</v>
      </c>
    </row>
    <row r="68" spans="1:21" hidden="1">
      <c r="A68" s="4"/>
      <c r="B68" s="53">
        <v>3310</v>
      </c>
      <c r="C68" s="54" t="s">
        <v>69</v>
      </c>
      <c r="D68" s="45">
        <v>80000</v>
      </c>
      <c r="E68" s="46">
        <v>2000</v>
      </c>
      <c r="F68" s="47">
        <v>0</v>
      </c>
      <c r="G68" s="48">
        <f t="shared" si="0"/>
        <v>2000</v>
      </c>
      <c r="H68" s="49">
        <f t="shared" si="20"/>
        <v>82000</v>
      </c>
      <c r="I68" s="151"/>
      <c r="J68" s="45">
        <v>80500</v>
      </c>
      <c r="K68" s="46">
        <v>2000</v>
      </c>
      <c r="L68" s="47">
        <v>0</v>
      </c>
      <c r="M68" s="48">
        <f t="shared" si="21"/>
        <v>2000</v>
      </c>
      <c r="N68" s="49">
        <f t="shared" si="18"/>
        <v>82500</v>
      </c>
      <c r="O68" s="151"/>
      <c r="P68" s="45">
        <v>81000</v>
      </c>
      <c r="Q68" s="46">
        <v>2000</v>
      </c>
      <c r="R68" s="47">
        <v>0</v>
      </c>
      <c r="S68" s="48">
        <f t="shared" si="22"/>
        <v>2000</v>
      </c>
      <c r="T68" s="49">
        <f t="shared" si="19"/>
        <v>83000</v>
      </c>
      <c r="U68" s="1">
        <f t="shared" si="17"/>
        <v>500</v>
      </c>
    </row>
    <row r="69" spans="1:21" hidden="1">
      <c r="A69" s="4"/>
      <c r="B69" s="53">
        <v>1120</v>
      </c>
      <c r="C69" s="54" t="s">
        <v>70</v>
      </c>
      <c r="D69" s="45">
        <v>56000</v>
      </c>
      <c r="E69" s="46">
        <v>10000</v>
      </c>
      <c r="F69" s="47">
        <v>0</v>
      </c>
      <c r="G69" s="48">
        <f t="shared" si="0"/>
        <v>10000</v>
      </c>
      <c r="H69" s="49">
        <f t="shared" si="20"/>
        <v>66000</v>
      </c>
      <c r="I69" s="151"/>
      <c r="J69" s="45">
        <v>56500</v>
      </c>
      <c r="K69" s="46">
        <v>0</v>
      </c>
      <c r="L69" s="47">
        <v>0</v>
      </c>
      <c r="M69" s="48">
        <f t="shared" si="21"/>
        <v>0</v>
      </c>
      <c r="N69" s="49">
        <f t="shared" si="18"/>
        <v>56500</v>
      </c>
      <c r="O69" s="151"/>
      <c r="P69" s="45">
        <v>57500</v>
      </c>
      <c r="Q69" s="46">
        <v>13000</v>
      </c>
      <c r="R69" s="47">
        <v>0</v>
      </c>
      <c r="S69" s="48">
        <f t="shared" si="22"/>
        <v>13000</v>
      </c>
      <c r="T69" s="49">
        <f t="shared" si="19"/>
        <v>70500</v>
      </c>
      <c r="U69" s="1">
        <f t="shared" si="17"/>
        <v>14000</v>
      </c>
    </row>
    <row r="70" spans="1:21" hidden="1">
      <c r="A70" s="4" t="s">
        <v>12</v>
      </c>
      <c r="B70" s="53">
        <v>1130</v>
      </c>
      <c r="C70" s="54" t="s">
        <v>71</v>
      </c>
      <c r="D70" s="45">
        <v>80000</v>
      </c>
      <c r="E70" s="46">
        <v>1000</v>
      </c>
      <c r="F70" s="47">
        <v>0</v>
      </c>
      <c r="G70" s="48">
        <f t="shared" ref="G70:G121" si="23">E70+F70</f>
        <v>1000</v>
      </c>
      <c r="H70" s="49">
        <f t="shared" si="20"/>
        <v>81000</v>
      </c>
      <c r="I70" s="151"/>
      <c r="J70" s="45">
        <v>81600</v>
      </c>
      <c r="K70" s="46">
        <v>1000</v>
      </c>
      <c r="L70" s="47">
        <v>0</v>
      </c>
      <c r="M70" s="48">
        <f t="shared" si="21"/>
        <v>1000</v>
      </c>
      <c r="N70" s="49">
        <f t="shared" si="18"/>
        <v>82600</v>
      </c>
      <c r="O70" s="151"/>
      <c r="P70" s="45">
        <v>81600</v>
      </c>
      <c r="Q70" s="46">
        <v>1000</v>
      </c>
      <c r="R70" s="47">
        <v>0</v>
      </c>
      <c r="S70" s="48">
        <f t="shared" si="22"/>
        <v>1000</v>
      </c>
      <c r="T70" s="49">
        <f t="shared" si="19"/>
        <v>82600</v>
      </c>
      <c r="U70" s="1">
        <f t="shared" si="17"/>
        <v>0</v>
      </c>
    </row>
    <row r="71" spans="1:21" hidden="1">
      <c r="A71" s="4"/>
      <c r="B71" s="53">
        <v>3440</v>
      </c>
      <c r="C71" s="54" t="s">
        <v>72</v>
      </c>
      <c r="D71" s="45">
        <v>5370000</v>
      </c>
      <c r="E71" s="46">
        <v>400900</v>
      </c>
      <c r="F71" s="47">
        <v>0</v>
      </c>
      <c r="G71" s="48">
        <f t="shared" si="23"/>
        <v>400900</v>
      </c>
      <c r="H71" s="49">
        <f t="shared" si="20"/>
        <v>5770900</v>
      </c>
      <c r="I71" s="151"/>
      <c r="J71" s="45">
        <v>5500000</v>
      </c>
      <c r="K71" s="46">
        <v>490900</v>
      </c>
      <c r="L71" s="47">
        <v>0</v>
      </c>
      <c r="M71" s="48">
        <f t="shared" si="21"/>
        <v>490900</v>
      </c>
      <c r="N71" s="49">
        <f t="shared" si="18"/>
        <v>5990900</v>
      </c>
      <c r="O71" s="151"/>
      <c r="P71" s="45">
        <v>5670000</v>
      </c>
      <c r="Q71" s="46">
        <v>217000</v>
      </c>
      <c r="R71" s="47">
        <v>0</v>
      </c>
      <c r="S71" s="48">
        <f t="shared" si="22"/>
        <v>217000</v>
      </c>
      <c r="T71" s="49">
        <f t="shared" si="19"/>
        <v>5887000</v>
      </c>
      <c r="U71" s="1">
        <f t="shared" si="17"/>
        <v>-103900</v>
      </c>
    </row>
    <row r="72" spans="1:21" hidden="1">
      <c r="A72" s="4"/>
      <c r="B72" s="53">
        <v>3350</v>
      </c>
      <c r="C72" s="54" t="s">
        <v>73</v>
      </c>
      <c r="D72" s="45">
        <v>164000</v>
      </c>
      <c r="E72" s="46">
        <v>10000</v>
      </c>
      <c r="F72" s="47">
        <v>0</v>
      </c>
      <c r="G72" s="48">
        <f t="shared" si="23"/>
        <v>10000</v>
      </c>
      <c r="H72" s="49">
        <f t="shared" si="20"/>
        <v>174000</v>
      </c>
      <c r="I72" s="151"/>
      <c r="J72" s="45">
        <v>164000</v>
      </c>
      <c r="K72" s="46">
        <v>3000</v>
      </c>
      <c r="L72" s="47">
        <v>0</v>
      </c>
      <c r="M72" s="48">
        <f t="shared" si="21"/>
        <v>3000</v>
      </c>
      <c r="N72" s="49">
        <f t="shared" si="18"/>
        <v>167000</v>
      </c>
      <c r="O72" s="151"/>
      <c r="P72" s="45">
        <v>164000</v>
      </c>
      <c r="Q72" s="46">
        <v>14000</v>
      </c>
      <c r="R72" s="47">
        <v>0</v>
      </c>
      <c r="S72" s="48">
        <f t="shared" si="22"/>
        <v>14000</v>
      </c>
      <c r="T72" s="49">
        <f t="shared" si="19"/>
        <v>178000</v>
      </c>
      <c r="U72" s="1">
        <f t="shared" si="17"/>
        <v>11000</v>
      </c>
    </row>
    <row r="73" spans="1:21" hidden="1">
      <c r="A73" s="4"/>
      <c r="B73" s="61">
        <v>1160</v>
      </c>
      <c r="C73" s="62" t="s">
        <v>74</v>
      </c>
      <c r="D73" s="28">
        <v>15000</v>
      </c>
      <c r="E73" s="46">
        <v>200</v>
      </c>
      <c r="F73" s="30">
        <v>0</v>
      </c>
      <c r="G73" s="48">
        <f t="shared" si="23"/>
        <v>200</v>
      </c>
      <c r="H73" s="49">
        <f t="shared" si="20"/>
        <v>15200</v>
      </c>
      <c r="I73" s="149"/>
      <c r="J73" s="28">
        <v>15000</v>
      </c>
      <c r="K73" s="29">
        <v>200</v>
      </c>
      <c r="L73" s="30">
        <v>0</v>
      </c>
      <c r="M73" s="31">
        <f t="shared" si="21"/>
        <v>200</v>
      </c>
      <c r="N73" s="32">
        <f t="shared" si="18"/>
        <v>15200</v>
      </c>
      <c r="O73" s="149"/>
      <c r="P73" s="28">
        <v>15000</v>
      </c>
      <c r="Q73" s="29">
        <v>200</v>
      </c>
      <c r="R73" s="30">
        <v>0</v>
      </c>
      <c r="S73" s="31">
        <f t="shared" si="22"/>
        <v>200</v>
      </c>
      <c r="T73" s="32">
        <f t="shared" si="19"/>
        <v>15200</v>
      </c>
      <c r="U73" s="1">
        <f t="shared" si="17"/>
        <v>0</v>
      </c>
    </row>
    <row r="74" spans="1:21" hidden="1">
      <c r="A74" s="4"/>
      <c r="B74" s="61">
        <v>1180</v>
      </c>
      <c r="C74" s="70" t="s">
        <v>75</v>
      </c>
      <c r="D74" s="28">
        <v>4269000</v>
      </c>
      <c r="E74" s="46">
        <v>6000</v>
      </c>
      <c r="F74" s="30">
        <v>0</v>
      </c>
      <c r="G74" s="48">
        <f t="shared" si="23"/>
        <v>6000</v>
      </c>
      <c r="H74" s="49">
        <f t="shared" si="20"/>
        <v>4275000</v>
      </c>
      <c r="I74" s="151"/>
      <c r="J74" s="45">
        <v>4269000</v>
      </c>
      <c r="K74" s="29">
        <v>6000</v>
      </c>
      <c r="L74" s="30">
        <v>0</v>
      </c>
      <c r="M74" s="31">
        <f t="shared" si="21"/>
        <v>6000</v>
      </c>
      <c r="N74" s="32">
        <f t="shared" si="18"/>
        <v>4275000</v>
      </c>
      <c r="O74" s="149"/>
      <c r="P74" s="45">
        <v>4269000</v>
      </c>
      <c r="Q74" s="29">
        <v>41000</v>
      </c>
      <c r="R74" s="30">
        <v>0</v>
      </c>
      <c r="S74" s="31">
        <f t="shared" si="22"/>
        <v>41000</v>
      </c>
      <c r="T74" s="32">
        <f t="shared" si="19"/>
        <v>4310000</v>
      </c>
      <c r="U74" s="1">
        <f t="shared" si="17"/>
        <v>35000</v>
      </c>
    </row>
    <row r="75" spans="1:21" hidden="1">
      <c r="A75" s="4"/>
      <c r="B75" s="68">
        <v>3490</v>
      </c>
      <c r="C75" s="69" t="s">
        <v>76</v>
      </c>
      <c r="D75" s="45">
        <v>155800</v>
      </c>
      <c r="E75" s="57">
        <v>2000</v>
      </c>
      <c r="F75" s="47">
        <v>0</v>
      </c>
      <c r="G75" s="48">
        <f t="shared" si="23"/>
        <v>2000</v>
      </c>
      <c r="H75" s="49">
        <f t="shared" si="20"/>
        <v>157800</v>
      </c>
      <c r="I75" s="151"/>
      <c r="J75" s="45">
        <v>155800</v>
      </c>
      <c r="K75" s="46">
        <v>2000</v>
      </c>
      <c r="L75" s="47">
        <v>0</v>
      </c>
      <c r="M75" s="31">
        <f t="shared" si="21"/>
        <v>2000</v>
      </c>
      <c r="N75" s="32">
        <f t="shared" si="18"/>
        <v>157800</v>
      </c>
      <c r="O75" s="149"/>
      <c r="P75" s="45">
        <v>159300</v>
      </c>
      <c r="Q75" s="46">
        <v>2000</v>
      </c>
      <c r="R75" s="47">
        <v>0</v>
      </c>
      <c r="S75" s="31">
        <f t="shared" si="22"/>
        <v>2000</v>
      </c>
      <c r="T75" s="32">
        <f t="shared" si="19"/>
        <v>161300</v>
      </c>
      <c r="U75" s="1">
        <f t="shared" si="17"/>
        <v>3500</v>
      </c>
    </row>
    <row r="76" spans="1:21" hidden="1">
      <c r="A76" s="4"/>
      <c r="B76" s="9">
        <v>15</v>
      </c>
      <c r="C76" s="52" t="s">
        <v>77</v>
      </c>
      <c r="D76" s="25">
        <v>2681876</v>
      </c>
      <c r="E76" s="42">
        <v>43000</v>
      </c>
      <c r="F76" s="13">
        <v>80780</v>
      </c>
      <c r="G76" s="14">
        <f t="shared" si="23"/>
        <v>123780</v>
      </c>
      <c r="H76" s="15">
        <f t="shared" si="20"/>
        <v>2805656</v>
      </c>
      <c r="I76" s="148"/>
      <c r="J76" s="25">
        <v>2717276</v>
      </c>
      <c r="K76" s="12">
        <v>43000</v>
      </c>
      <c r="L76" s="13">
        <v>80780</v>
      </c>
      <c r="M76" s="14">
        <f t="shared" si="21"/>
        <v>123780</v>
      </c>
      <c r="N76" s="15">
        <f t="shared" si="18"/>
        <v>2841056</v>
      </c>
      <c r="O76" s="148"/>
      <c r="P76" s="25">
        <v>2825276</v>
      </c>
      <c r="Q76" s="12">
        <v>43000</v>
      </c>
      <c r="R76" s="13">
        <v>80780</v>
      </c>
      <c r="S76" s="14">
        <f t="shared" si="22"/>
        <v>123780</v>
      </c>
      <c r="T76" s="15">
        <f t="shared" si="19"/>
        <v>2949056</v>
      </c>
      <c r="U76" s="1">
        <f t="shared" si="17"/>
        <v>108000</v>
      </c>
    </row>
    <row r="77" spans="1:21" hidden="1">
      <c r="A77" s="4"/>
      <c r="B77" s="53">
        <v>1110</v>
      </c>
      <c r="C77" s="54" t="s">
        <v>19</v>
      </c>
      <c r="D77" s="45">
        <v>142600</v>
      </c>
      <c r="E77" s="46">
        <v>7000</v>
      </c>
      <c r="F77" s="47">
        <v>0</v>
      </c>
      <c r="G77" s="48">
        <f t="shared" si="23"/>
        <v>7000</v>
      </c>
      <c r="H77" s="49">
        <f t="shared" si="20"/>
        <v>149600</v>
      </c>
      <c r="I77" s="151"/>
      <c r="J77" s="45">
        <v>146500</v>
      </c>
      <c r="K77" s="46">
        <v>7000</v>
      </c>
      <c r="L77" s="47">
        <v>0</v>
      </c>
      <c r="M77" s="48">
        <f t="shared" si="21"/>
        <v>7000</v>
      </c>
      <c r="N77" s="49">
        <f t="shared" si="18"/>
        <v>153500</v>
      </c>
      <c r="O77" s="151"/>
      <c r="P77" s="45">
        <v>148500</v>
      </c>
      <c r="Q77" s="46">
        <v>7000</v>
      </c>
      <c r="R77" s="47">
        <v>0</v>
      </c>
      <c r="S77" s="48">
        <f t="shared" si="22"/>
        <v>7000</v>
      </c>
      <c r="T77" s="49">
        <f t="shared" si="19"/>
        <v>155500</v>
      </c>
      <c r="U77" s="1">
        <f t="shared" si="17"/>
        <v>2000</v>
      </c>
    </row>
    <row r="78" spans="1:21" hidden="1">
      <c r="A78" s="4"/>
      <c r="B78" s="61">
        <v>1120</v>
      </c>
      <c r="C78" s="62" t="s">
        <v>78</v>
      </c>
      <c r="D78" s="28">
        <v>2223776</v>
      </c>
      <c r="E78" s="46">
        <v>15000</v>
      </c>
      <c r="F78" s="30">
        <v>0</v>
      </c>
      <c r="G78" s="31">
        <f t="shared" si="23"/>
        <v>15000</v>
      </c>
      <c r="H78" s="49">
        <f t="shared" si="20"/>
        <v>2238776</v>
      </c>
      <c r="I78" s="149"/>
      <c r="J78" s="28">
        <v>2253776</v>
      </c>
      <c r="K78" s="29">
        <v>15000</v>
      </c>
      <c r="L78" s="30">
        <v>0</v>
      </c>
      <c r="M78" s="31">
        <f t="shared" si="21"/>
        <v>15000</v>
      </c>
      <c r="N78" s="32">
        <f t="shared" si="18"/>
        <v>2268776</v>
      </c>
      <c r="O78" s="149"/>
      <c r="P78" s="28">
        <v>2339776</v>
      </c>
      <c r="Q78" s="29">
        <v>15000</v>
      </c>
      <c r="R78" s="30">
        <v>0</v>
      </c>
      <c r="S78" s="31">
        <f t="shared" si="22"/>
        <v>15000</v>
      </c>
      <c r="T78" s="32">
        <f t="shared" si="19"/>
        <v>2354776</v>
      </c>
      <c r="U78" s="1">
        <f t="shared" si="17"/>
        <v>86000</v>
      </c>
    </row>
    <row r="79" spans="1:21" hidden="1">
      <c r="A79" s="4"/>
      <c r="B79" s="61">
        <v>1130</v>
      </c>
      <c r="C79" s="62" t="s">
        <v>79</v>
      </c>
      <c r="D79" s="45">
        <v>210500</v>
      </c>
      <c r="E79" s="46">
        <v>0</v>
      </c>
      <c r="F79" s="47">
        <v>0</v>
      </c>
      <c r="G79" s="31">
        <f t="shared" si="23"/>
        <v>0</v>
      </c>
      <c r="H79" s="49">
        <f t="shared" si="20"/>
        <v>210500</v>
      </c>
      <c r="I79" s="151"/>
      <c r="J79" s="45">
        <v>211000</v>
      </c>
      <c r="K79" s="46">
        <v>0</v>
      </c>
      <c r="L79" s="47">
        <v>0</v>
      </c>
      <c r="M79" s="31">
        <f t="shared" si="21"/>
        <v>0</v>
      </c>
      <c r="N79" s="32">
        <f t="shared" si="18"/>
        <v>211000</v>
      </c>
      <c r="O79" s="149"/>
      <c r="P79" s="45">
        <v>211000</v>
      </c>
      <c r="Q79" s="46">
        <v>0</v>
      </c>
      <c r="R79" s="47">
        <v>0</v>
      </c>
      <c r="S79" s="31">
        <f t="shared" si="22"/>
        <v>0</v>
      </c>
      <c r="T79" s="32">
        <f t="shared" si="19"/>
        <v>211000</v>
      </c>
      <c r="U79" s="1">
        <f t="shared" si="17"/>
        <v>0</v>
      </c>
    </row>
    <row r="80" spans="1:21" hidden="1">
      <c r="A80" s="4"/>
      <c r="B80" s="61">
        <v>1150</v>
      </c>
      <c r="C80" s="62" t="s">
        <v>80</v>
      </c>
      <c r="D80" s="45">
        <v>105000</v>
      </c>
      <c r="E80" s="57">
        <v>21000</v>
      </c>
      <c r="F80" s="47">
        <v>80780</v>
      </c>
      <c r="G80" s="31">
        <f t="shared" si="23"/>
        <v>101780</v>
      </c>
      <c r="H80" s="49">
        <f t="shared" si="20"/>
        <v>206780</v>
      </c>
      <c r="I80" s="151"/>
      <c r="J80" s="45">
        <v>106000</v>
      </c>
      <c r="K80" s="46">
        <v>21000</v>
      </c>
      <c r="L80" s="47">
        <v>80780</v>
      </c>
      <c r="M80" s="31">
        <f t="shared" si="21"/>
        <v>101780</v>
      </c>
      <c r="N80" s="32">
        <f t="shared" si="18"/>
        <v>207780</v>
      </c>
      <c r="O80" s="149"/>
      <c r="P80" s="45">
        <v>126000</v>
      </c>
      <c r="Q80" s="46">
        <v>21000</v>
      </c>
      <c r="R80" s="47">
        <v>80780</v>
      </c>
      <c r="S80" s="31">
        <f t="shared" si="22"/>
        <v>101780</v>
      </c>
      <c r="T80" s="32">
        <f t="shared" si="19"/>
        <v>227780</v>
      </c>
      <c r="U80" s="1">
        <f t="shared" si="17"/>
        <v>20000</v>
      </c>
    </row>
    <row r="81" spans="1:21" hidden="1">
      <c r="A81" s="4"/>
      <c r="B81" s="9">
        <v>16</v>
      </c>
      <c r="C81" s="52" t="s">
        <v>81</v>
      </c>
      <c r="D81" s="25">
        <v>19444690</v>
      </c>
      <c r="E81" s="42">
        <v>835000</v>
      </c>
      <c r="F81" s="13">
        <v>618868</v>
      </c>
      <c r="G81" s="14">
        <f t="shared" si="23"/>
        <v>1453868</v>
      </c>
      <c r="H81" s="15">
        <f t="shared" si="20"/>
        <v>20898558</v>
      </c>
      <c r="I81" s="148"/>
      <c r="J81" s="25">
        <v>19435000</v>
      </c>
      <c r="K81" s="12">
        <v>838000</v>
      </c>
      <c r="L81" s="13">
        <v>618868</v>
      </c>
      <c r="M81" s="14">
        <f t="shared" si="21"/>
        <v>1456868</v>
      </c>
      <c r="N81" s="15">
        <f t="shared" si="18"/>
        <v>20891868</v>
      </c>
      <c r="O81" s="148"/>
      <c r="P81" s="25">
        <v>19503000</v>
      </c>
      <c r="Q81" s="12">
        <v>890000</v>
      </c>
      <c r="R81" s="13">
        <v>618868</v>
      </c>
      <c r="S81" s="14">
        <f t="shared" si="22"/>
        <v>1508868</v>
      </c>
      <c r="T81" s="15">
        <f t="shared" si="19"/>
        <v>21011868</v>
      </c>
      <c r="U81" s="1">
        <f t="shared" si="17"/>
        <v>120000</v>
      </c>
    </row>
    <row r="82" spans="1:21" hidden="1">
      <c r="A82" s="4"/>
      <c r="B82" s="53">
        <v>1110</v>
      </c>
      <c r="C82" s="54" t="s">
        <v>19</v>
      </c>
      <c r="D82" s="45">
        <v>1175000</v>
      </c>
      <c r="E82" s="46">
        <v>67849</v>
      </c>
      <c r="F82" s="47">
        <v>0</v>
      </c>
      <c r="G82" s="48">
        <f t="shared" si="23"/>
        <v>67849</v>
      </c>
      <c r="H82" s="49">
        <f t="shared" si="20"/>
        <v>1242849</v>
      </c>
      <c r="I82" s="151"/>
      <c r="J82" s="45">
        <v>1196000</v>
      </c>
      <c r="K82" s="46">
        <v>70849</v>
      </c>
      <c r="L82" s="47">
        <v>0</v>
      </c>
      <c r="M82" s="48">
        <f t="shared" si="21"/>
        <v>70849</v>
      </c>
      <c r="N82" s="49">
        <f t="shared" si="18"/>
        <v>1266849</v>
      </c>
      <c r="O82" s="151"/>
      <c r="P82" s="45">
        <v>1237000</v>
      </c>
      <c r="Q82" s="46">
        <v>122849</v>
      </c>
      <c r="R82" s="47">
        <v>0</v>
      </c>
      <c r="S82" s="48">
        <f t="shared" si="22"/>
        <v>122849</v>
      </c>
      <c r="T82" s="49">
        <f t="shared" si="19"/>
        <v>1359849</v>
      </c>
      <c r="U82" s="1">
        <f t="shared" si="17"/>
        <v>93000</v>
      </c>
    </row>
    <row r="83" spans="1:21" hidden="1">
      <c r="A83" s="4"/>
      <c r="B83" s="53">
        <v>3140</v>
      </c>
      <c r="C83" s="54" t="s">
        <v>82</v>
      </c>
      <c r="D83" s="45">
        <v>15550690</v>
      </c>
      <c r="E83" s="46">
        <v>652151</v>
      </c>
      <c r="F83" s="47">
        <v>618868</v>
      </c>
      <c r="G83" s="48">
        <f t="shared" si="23"/>
        <v>1271019</v>
      </c>
      <c r="H83" s="49">
        <f t="shared" si="20"/>
        <v>16821709</v>
      </c>
      <c r="I83" s="151"/>
      <c r="J83" s="45">
        <v>15500000</v>
      </c>
      <c r="K83" s="46">
        <v>652151</v>
      </c>
      <c r="L83" s="47">
        <v>618868</v>
      </c>
      <c r="M83" s="48">
        <f t="shared" si="21"/>
        <v>1271019</v>
      </c>
      <c r="N83" s="49">
        <f t="shared" si="18"/>
        <v>16771019</v>
      </c>
      <c r="O83" s="151"/>
      <c r="P83" s="45">
        <v>15500000</v>
      </c>
      <c r="Q83" s="46">
        <v>652151</v>
      </c>
      <c r="R83" s="47">
        <v>618868</v>
      </c>
      <c r="S83" s="48">
        <f t="shared" si="22"/>
        <v>1271019</v>
      </c>
      <c r="T83" s="49">
        <f t="shared" si="19"/>
        <v>16771019</v>
      </c>
      <c r="U83" s="1">
        <f t="shared" si="17"/>
        <v>0</v>
      </c>
    </row>
    <row r="84" spans="1:21" hidden="1">
      <c r="A84" s="4" t="s">
        <v>12</v>
      </c>
      <c r="B84" s="53">
        <v>3150</v>
      </c>
      <c r="C84" s="54" t="s">
        <v>83</v>
      </c>
      <c r="D84" s="45">
        <v>1560000</v>
      </c>
      <c r="E84" s="46">
        <v>110000</v>
      </c>
      <c r="F84" s="47">
        <v>0</v>
      </c>
      <c r="G84" s="48">
        <f t="shared" si="23"/>
        <v>110000</v>
      </c>
      <c r="H84" s="49">
        <f t="shared" si="20"/>
        <v>1670000</v>
      </c>
      <c r="I84" s="151"/>
      <c r="J84" s="45">
        <v>1570000</v>
      </c>
      <c r="K84" s="46">
        <v>110000</v>
      </c>
      <c r="L84" s="47">
        <v>0</v>
      </c>
      <c r="M84" s="48">
        <f t="shared" si="21"/>
        <v>110000</v>
      </c>
      <c r="N84" s="49">
        <f t="shared" si="18"/>
        <v>1680000</v>
      </c>
      <c r="O84" s="151"/>
      <c r="P84" s="45">
        <v>1585000</v>
      </c>
      <c r="Q84" s="46">
        <v>10000</v>
      </c>
      <c r="R84" s="47">
        <v>0</v>
      </c>
      <c r="S84" s="48">
        <f t="shared" si="22"/>
        <v>10000</v>
      </c>
      <c r="T84" s="49">
        <f t="shared" si="19"/>
        <v>1595000</v>
      </c>
      <c r="U84" s="1">
        <f t="shared" si="17"/>
        <v>-85000</v>
      </c>
    </row>
    <row r="85" spans="1:21" hidden="1">
      <c r="A85" s="4"/>
      <c r="B85" s="53">
        <v>1160</v>
      </c>
      <c r="C85" s="54" t="s">
        <v>84</v>
      </c>
      <c r="D85" s="45">
        <v>492000</v>
      </c>
      <c r="E85" s="46">
        <v>5000</v>
      </c>
      <c r="F85" s="47">
        <v>0</v>
      </c>
      <c r="G85" s="48">
        <f t="shared" si="23"/>
        <v>5000</v>
      </c>
      <c r="H85" s="49">
        <f t="shared" si="20"/>
        <v>497000</v>
      </c>
      <c r="I85" s="151"/>
      <c r="J85" s="45">
        <v>500000</v>
      </c>
      <c r="K85" s="46">
        <v>5000</v>
      </c>
      <c r="L85" s="47">
        <v>0</v>
      </c>
      <c r="M85" s="48">
        <f t="shared" si="21"/>
        <v>5000</v>
      </c>
      <c r="N85" s="49">
        <f t="shared" si="18"/>
        <v>505000</v>
      </c>
      <c r="O85" s="151"/>
      <c r="P85" s="45">
        <v>510000</v>
      </c>
      <c r="Q85" s="46">
        <v>5000</v>
      </c>
      <c r="R85" s="47">
        <v>0</v>
      </c>
      <c r="S85" s="48">
        <f t="shared" si="22"/>
        <v>5000</v>
      </c>
      <c r="T85" s="49">
        <f t="shared" si="19"/>
        <v>515000</v>
      </c>
      <c r="U85" s="1">
        <f t="shared" si="17"/>
        <v>10000</v>
      </c>
    </row>
    <row r="86" spans="1:21" hidden="1">
      <c r="A86" s="4"/>
      <c r="B86" s="53">
        <v>1170</v>
      </c>
      <c r="C86" s="54" t="s">
        <v>85</v>
      </c>
      <c r="D86" s="45">
        <v>667000</v>
      </c>
      <c r="E86" s="57">
        <v>0</v>
      </c>
      <c r="F86" s="47">
        <v>0</v>
      </c>
      <c r="G86" s="48">
        <f t="shared" si="23"/>
        <v>0</v>
      </c>
      <c r="H86" s="49">
        <f t="shared" si="20"/>
        <v>667000</v>
      </c>
      <c r="I86" s="151"/>
      <c r="J86" s="45">
        <v>669000</v>
      </c>
      <c r="K86" s="46">
        <v>0</v>
      </c>
      <c r="L86" s="47">
        <v>0</v>
      </c>
      <c r="M86" s="48">
        <f t="shared" si="21"/>
        <v>0</v>
      </c>
      <c r="N86" s="49">
        <f t="shared" si="18"/>
        <v>669000</v>
      </c>
      <c r="O86" s="151"/>
      <c r="P86" s="45">
        <v>671000</v>
      </c>
      <c r="Q86" s="46">
        <v>100000</v>
      </c>
      <c r="R86" s="47">
        <v>0</v>
      </c>
      <c r="S86" s="48">
        <f t="shared" si="22"/>
        <v>100000</v>
      </c>
      <c r="T86" s="49">
        <f t="shared" si="19"/>
        <v>771000</v>
      </c>
      <c r="U86" s="1">
        <f t="shared" si="17"/>
        <v>102000</v>
      </c>
    </row>
    <row r="87" spans="1:21" hidden="1">
      <c r="A87" s="4"/>
      <c r="B87" s="9">
        <v>17</v>
      </c>
      <c r="C87" s="52" t="s">
        <v>86</v>
      </c>
      <c r="D87" s="25">
        <v>20228300</v>
      </c>
      <c r="E87" s="42">
        <v>5310500</v>
      </c>
      <c r="F87" s="13">
        <v>300000</v>
      </c>
      <c r="G87" s="14">
        <f>E87+F87</f>
        <v>5610500</v>
      </c>
      <c r="H87" s="15">
        <f t="shared" si="20"/>
        <v>25838800</v>
      </c>
      <c r="I87" s="148"/>
      <c r="J87" s="25">
        <v>21699139</v>
      </c>
      <c r="K87" s="12">
        <v>7239500</v>
      </c>
      <c r="L87" s="13">
        <v>3300000</v>
      </c>
      <c r="M87" s="14">
        <f>K87+L87</f>
        <v>10539500</v>
      </c>
      <c r="N87" s="15">
        <f t="shared" si="18"/>
        <v>32238639</v>
      </c>
      <c r="O87" s="148"/>
      <c r="P87" s="25">
        <v>25861191</v>
      </c>
      <c r="Q87" s="12">
        <v>7287000</v>
      </c>
      <c r="R87" s="13">
        <v>3300000</v>
      </c>
      <c r="S87" s="14">
        <f>Q87+R87</f>
        <v>10587000</v>
      </c>
      <c r="T87" s="15">
        <f t="shared" si="19"/>
        <v>36448191</v>
      </c>
      <c r="U87" s="1">
        <f t="shared" si="17"/>
        <v>4209552</v>
      </c>
    </row>
    <row r="88" spans="1:21" hidden="1">
      <c r="A88" s="4"/>
      <c r="B88" s="53">
        <v>1110</v>
      </c>
      <c r="C88" s="54" t="s">
        <v>19</v>
      </c>
      <c r="D88" s="45">
        <v>1190300</v>
      </c>
      <c r="E88" s="46">
        <v>120000</v>
      </c>
      <c r="F88" s="47">
        <v>0</v>
      </c>
      <c r="G88" s="48">
        <f t="shared" si="23"/>
        <v>120000</v>
      </c>
      <c r="H88" s="49">
        <f t="shared" si="20"/>
        <v>1310300</v>
      </c>
      <c r="I88" s="151"/>
      <c r="J88" s="45">
        <v>1190300</v>
      </c>
      <c r="K88" s="46">
        <v>120000</v>
      </c>
      <c r="L88" s="47">
        <v>0</v>
      </c>
      <c r="M88" s="48">
        <f t="shared" ref="M88:M93" si="24">K88+L88</f>
        <v>120000</v>
      </c>
      <c r="N88" s="49">
        <f t="shared" si="18"/>
        <v>1310300</v>
      </c>
      <c r="O88" s="151"/>
      <c r="P88" s="45">
        <v>1190300</v>
      </c>
      <c r="Q88" s="46">
        <v>120000</v>
      </c>
      <c r="R88" s="47">
        <v>0</v>
      </c>
      <c r="S88" s="48">
        <f t="shared" ref="S88:S93" si="25">Q88+R88</f>
        <v>120000</v>
      </c>
      <c r="T88" s="49">
        <f t="shared" si="19"/>
        <v>1310300</v>
      </c>
      <c r="U88" s="1">
        <f t="shared" si="17"/>
        <v>0</v>
      </c>
    </row>
    <row r="89" spans="1:21" hidden="1">
      <c r="A89" s="4"/>
      <c r="B89" s="53">
        <v>2120</v>
      </c>
      <c r="C89" s="54" t="s">
        <v>87</v>
      </c>
      <c r="D89" s="45">
        <v>6180000</v>
      </c>
      <c r="E89" s="46">
        <v>3057500</v>
      </c>
      <c r="F89" s="47">
        <v>0</v>
      </c>
      <c r="G89" s="48">
        <f t="shared" si="23"/>
        <v>3057500</v>
      </c>
      <c r="H89" s="49">
        <f t="shared" si="20"/>
        <v>9237500</v>
      </c>
      <c r="I89" s="151"/>
      <c r="J89" s="45">
        <v>6080000</v>
      </c>
      <c r="K89" s="46">
        <v>4286500</v>
      </c>
      <c r="L89" s="47">
        <v>3000000</v>
      </c>
      <c r="M89" s="48">
        <f t="shared" si="24"/>
        <v>7286500</v>
      </c>
      <c r="N89" s="49">
        <f t="shared" si="18"/>
        <v>13366500</v>
      </c>
      <c r="O89" s="151"/>
      <c r="P89" s="45">
        <v>8780000</v>
      </c>
      <c r="Q89" s="46">
        <v>4324500</v>
      </c>
      <c r="R89" s="47">
        <v>3000000</v>
      </c>
      <c r="S89" s="48">
        <f t="shared" si="25"/>
        <v>7324500</v>
      </c>
      <c r="T89" s="49">
        <f t="shared" si="19"/>
        <v>16104500</v>
      </c>
      <c r="U89" s="1">
        <f t="shared" si="17"/>
        <v>2738000</v>
      </c>
    </row>
    <row r="90" spans="1:21" hidden="1">
      <c r="A90" s="4"/>
      <c r="B90" s="53">
        <v>9430</v>
      </c>
      <c r="C90" s="54" t="s">
        <v>88</v>
      </c>
      <c r="D90" s="45">
        <v>620000</v>
      </c>
      <c r="E90" s="46">
        <v>0</v>
      </c>
      <c r="F90" s="47">
        <v>0</v>
      </c>
      <c r="G90" s="48">
        <f t="shared" si="23"/>
        <v>0</v>
      </c>
      <c r="H90" s="49">
        <f t="shared" si="20"/>
        <v>620000</v>
      </c>
      <c r="I90" s="151"/>
      <c r="J90" s="45">
        <v>620000</v>
      </c>
      <c r="K90" s="46">
        <v>0</v>
      </c>
      <c r="L90" s="47">
        <v>0</v>
      </c>
      <c r="M90" s="48">
        <f t="shared" si="24"/>
        <v>0</v>
      </c>
      <c r="N90" s="49">
        <f t="shared" si="18"/>
        <v>620000</v>
      </c>
      <c r="O90" s="151"/>
      <c r="P90" s="45">
        <v>620000</v>
      </c>
      <c r="Q90" s="46">
        <v>0</v>
      </c>
      <c r="R90" s="47">
        <v>0</v>
      </c>
      <c r="S90" s="48">
        <f t="shared" si="25"/>
        <v>0</v>
      </c>
      <c r="T90" s="49">
        <f t="shared" si="19"/>
        <v>620000</v>
      </c>
      <c r="U90" s="1">
        <f t="shared" si="17"/>
        <v>0</v>
      </c>
    </row>
    <row r="91" spans="1:21" hidden="1">
      <c r="A91" s="4"/>
      <c r="B91" s="53">
        <v>2150</v>
      </c>
      <c r="C91" s="54" t="s">
        <v>89</v>
      </c>
      <c r="D91" s="45">
        <v>5882000</v>
      </c>
      <c r="E91" s="46">
        <v>1513000</v>
      </c>
      <c r="F91" s="47">
        <v>0</v>
      </c>
      <c r="G91" s="48">
        <f t="shared" si="23"/>
        <v>1513000</v>
      </c>
      <c r="H91" s="49">
        <f t="shared" si="20"/>
        <v>7395000</v>
      </c>
      <c r="I91" s="151"/>
      <c r="J91" s="45">
        <v>7452839</v>
      </c>
      <c r="K91" s="46">
        <v>1813000</v>
      </c>
      <c r="L91" s="47">
        <v>0</v>
      </c>
      <c r="M91" s="48">
        <f t="shared" si="24"/>
        <v>1813000</v>
      </c>
      <c r="N91" s="49">
        <f t="shared" si="18"/>
        <v>9265839</v>
      </c>
      <c r="O91" s="151"/>
      <c r="P91" s="45">
        <v>8914891</v>
      </c>
      <c r="Q91" s="46">
        <v>1822500</v>
      </c>
      <c r="R91" s="47">
        <v>0</v>
      </c>
      <c r="S91" s="48">
        <f t="shared" si="25"/>
        <v>1822500</v>
      </c>
      <c r="T91" s="49">
        <f t="shared" si="19"/>
        <v>10737391</v>
      </c>
      <c r="U91" s="1">
        <f t="shared" si="17"/>
        <v>1471552</v>
      </c>
    </row>
    <row r="92" spans="1:21" s="72" customFormat="1" hidden="1">
      <c r="A92" s="71"/>
      <c r="B92" s="53">
        <v>7340</v>
      </c>
      <c r="C92" s="54" t="s">
        <v>90</v>
      </c>
      <c r="D92" s="45">
        <v>856000</v>
      </c>
      <c r="E92" s="46">
        <v>200000</v>
      </c>
      <c r="F92" s="47">
        <v>0</v>
      </c>
      <c r="G92" s="48">
        <f t="shared" si="23"/>
        <v>200000</v>
      </c>
      <c r="H92" s="49">
        <f t="shared" si="20"/>
        <v>1056000</v>
      </c>
      <c r="I92" s="151"/>
      <c r="J92" s="45">
        <v>856000</v>
      </c>
      <c r="K92" s="57">
        <v>200000</v>
      </c>
      <c r="L92" s="47">
        <v>0</v>
      </c>
      <c r="M92" s="48">
        <f t="shared" si="24"/>
        <v>200000</v>
      </c>
      <c r="N92" s="49">
        <f t="shared" si="18"/>
        <v>1056000</v>
      </c>
      <c r="O92" s="151"/>
      <c r="P92" s="45">
        <v>856000</v>
      </c>
      <c r="Q92" s="57">
        <v>200000</v>
      </c>
      <c r="R92" s="47">
        <v>0</v>
      </c>
      <c r="S92" s="48">
        <f t="shared" si="25"/>
        <v>200000</v>
      </c>
      <c r="T92" s="49">
        <f t="shared" si="19"/>
        <v>1056000</v>
      </c>
      <c r="U92" s="1">
        <f t="shared" si="17"/>
        <v>0</v>
      </c>
    </row>
    <row r="93" spans="1:21" hidden="1">
      <c r="A93" s="4"/>
      <c r="B93" s="53">
        <v>10270</v>
      </c>
      <c r="C93" s="54" t="s">
        <v>91</v>
      </c>
      <c r="D93" s="45">
        <v>5200000</v>
      </c>
      <c r="E93" s="46">
        <v>0</v>
      </c>
      <c r="F93" s="47">
        <v>0</v>
      </c>
      <c r="G93" s="48">
        <f t="shared" si="23"/>
        <v>0</v>
      </c>
      <c r="H93" s="49">
        <f t="shared" si="20"/>
        <v>5200000</v>
      </c>
      <c r="I93" s="151"/>
      <c r="J93" s="45">
        <v>5200000</v>
      </c>
      <c r="K93" s="46">
        <v>0</v>
      </c>
      <c r="L93" s="47">
        <v>0</v>
      </c>
      <c r="M93" s="48">
        <f t="shared" si="24"/>
        <v>0</v>
      </c>
      <c r="N93" s="49">
        <f t="shared" si="18"/>
        <v>5200000</v>
      </c>
      <c r="O93" s="151"/>
      <c r="P93" s="45">
        <v>5200000</v>
      </c>
      <c r="Q93" s="46">
        <v>0</v>
      </c>
      <c r="R93" s="47">
        <v>0</v>
      </c>
      <c r="S93" s="48">
        <f t="shared" si="25"/>
        <v>0</v>
      </c>
      <c r="T93" s="49">
        <f t="shared" si="19"/>
        <v>5200000</v>
      </c>
      <c r="U93" s="1">
        <f t="shared" si="17"/>
        <v>0</v>
      </c>
    </row>
    <row r="94" spans="1:21" s="72" customFormat="1" hidden="1">
      <c r="A94" s="71"/>
      <c r="B94" s="53">
        <v>10910</v>
      </c>
      <c r="C94" s="54" t="s">
        <v>92</v>
      </c>
      <c r="D94" s="45">
        <v>300000</v>
      </c>
      <c r="E94" s="57">
        <v>420000</v>
      </c>
      <c r="F94" s="47">
        <v>300000</v>
      </c>
      <c r="G94" s="48">
        <f>E94+F94</f>
        <v>720000</v>
      </c>
      <c r="H94" s="49">
        <f t="shared" si="20"/>
        <v>1020000</v>
      </c>
      <c r="I94" s="151"/>
      <c r="J94" s="45">
        <v>300000</v>
      </c>
      <c r="K94" s="57">
        <v>820000</v>
      </c>
      <c r="L94" s="47">
        <v>300000</v>
      </c>
      <c r="M94" s="48">
        <f>K94+L94</f>
        <v>1120000</v>
      </c>
      <c r="N94" s="49">
        <f t="shared" si="18"/>
        <v>1420000</v>
      </c>
      <c r="O94" s="151"/>
      <c r="P94" s="45">
        <v>300000</v>
      </c>
      <c r="Q94" s="57">
        <v>820000</v>
      </c>
      <c r="R94" s="47">
        <v>300000</v>
      </c>
      <c r="S94" s="48">
        <f>Q94+R94</f>
        <v>1120000</v>
      </c>
      <c r="T94" s="49">
        <f t="shared" si="19"/>
        <v>1420000</v>
      </c>
      <c r="U94" s="1">
        <f t="shared" si="17"/>
        <v>0</v>
      </c>
    </row>
    <row r="95" spans="1:21" hidden="1">
      <c r="A95" s="4"/>
      <c r="B95" s="9">
        <v>18</v>
      </c>
      <c r="C95" s="52" t="s">
        <v>93</v>
      </c>
      <c r="D95" s="25">
        <v>1820000</v>
      </c>
      <c r="E95" s="42">
        <v>50000</v>
      </c>
      <c r="F95" s="13">
        <v>0</v>
      </c>
      <c r="G95" s="14">
        <f t="shared" si="23"/>
        <v>50000</v>
      </c>
      <c r="H95" s="15">
        <f t="shared" si="20"/>
        <v>1870000</v>
      </c>
      <c r="I95" s="148"/>
      <c r="J95" s="25">
        <v>1830000</v>
      </c>
      <c r="K95" s="12">
        <v>50000</v>
      </c>
      <c r="L95" s="13">
        <v>0</v>
      </c>
      <c r="M95" s="14">
        <f t="shared" ref="M95:M121" si="26">K95+L95</f>
        <v>50000</v>
      </c>
      <c r="N95" s="15">
        <f t="shared" si="18"/>
        <v>1880000</v>
      </c>
      <c r="O95" s="148"/>
      <c r="P95" s="25">
        <v>1860000</v>
      </c>
      <c r="Q95" s="12">
        <v>50000</v>
      </c>
      <c r="R95" s="13">
        <v>0</v>
      </c>
      <c r="S95" s="14">
        <f t="shared" ref="S95:S121" si="27">Q95+R95</f>
        <v>50000</v>
      </c>
      <c r="T95" s="15">
        <f t="shared" si="19"/>
        <v>1910000</v>
      </c>
      <c r="U95" s="1">
        <f t="shared" si="17"/>
        <v>30000</v>
      </c>
    </row>
    <row r="96" spans="1:21" hidden="1">
      <c r="A96" s="4"/>
      <c r="B96" s="53">
        <v>3520</v>
      </c>
      <c r="C96" s="54" t="s">
        <v>94</v>
      </c>
      <c r="D96" s="45">
        <v>1820000</v>
      </c>
      <c r="E96" s="57">
        <v>50000</v>
      </c>
      <c r="F96" s="47">
        <v>0</v>
      </c>
      <c r="G96" s="73">
        <f t="shared" si="23"/>
        <v>50000</v>
      </c>
      <c r="H96" s="74">
        <f t="shared" si="20"/>
        <v>1870000</v>
      </c>
      <c r="I96" s="149"/>
      <c r="J96" s="45">
        <v>1830000</v>
      </c>
      <c r="K96" s="46">
        <v>50000</v>
      </c>
      <c r="L96" s="47">
        <v>0</v>
      </c>
      <c r="M96" s="73">
        <f t="shared" si="26"/>
        <v>50000</v>
      </c>
      <c r="N96" s="74">
        <f t="shared" si="18"/>
        <v>1880000</v>
      </c>
      <c r="O96" s="149"/>
      <c r="P96" s="45">
        <v>1860000</v>
      </c>
      <c r="Q96" s="46">
        <v>50000</v>
      </c>
      <c r="R96" s="47">
        <v>0</v>
      </c>
      <c r="S96" s="73">
        <f t="shared" si="27"/>
        <v>50000</v>
      </c>
      <c r="T96" s="74">
        <f t="shared" si="19"/>
        <v>1910000</v>
      </c>
      <c r="U96" s="1">
        <f t="shared" si="17"/>
        <v>30000</v>
      </c>
    </row>
    <row r="97" spans="1:21" hidden="1">
      <c r="A97" s="4"/>
      <c r="B97" s="9">
        <v>19</v>
      </c>
      <c r="C97" s="52" t="s">
        <v>95</v>
      </c>
      <c r="D97" s="25">
        <v>595000</v>
      </c>
      <c r="E97" s="42">
        <v>50000</v>
      </c>
      <c r="F97" s="13">
        <v>0</v>
      </c>
      <c r="G97" s="14">
        <f t="shared" si="23"/>
        <v>50000</v>
      </c>
      <c r="H97" s="15">
        <f t="shared" si="20"/>
        <v>645000</v>
      </c>
      <c r="I97" s="148"/>
      <c r="J97" s="25">
        <v>595000</v>
      </c>
      <c r="K97" s="12">
        <v>0</v>
      </c>
      <c r="L97" s="13">
        <v>0</v>
      </c>
      <c r="M97" s="14">
        <f t="shared" si="26"/>
        <v>0</v>
      </c>
      <c r="N97" s="15">
        <f t="shared" si="18"/>
        <v>595000</v>
      </c>
      <c r="O97" s="148"/>
      <c r="P97" s="25">
        <v>611000</v>
      </c>
      <c r="Q97" s="12">
        <v>0</v>
      </c>
      <c r="R97" s="13">
        <v>0</v>
      </c>
      <c r="S97" s="14">
        <f t="shared" si="27"/>
        <v>0</v>
      </c>
      <c r="T97" s="15">
        <f t="shared" si="19"/>
        <v>611000</v>
      </c>
      <c r="U97" s="1">
        <f t="shared" si="17"/>
        <v>16000</v>
      </c>
    </row>
    <row r="98" spans="1:21" hidden="1">
      <c r="A98" s="4" t="s">
        <v>12</v>
      </c>
      <c r="B98" s="53">
        <v>8310</v>
      </c>
      <c r="C98" s="54" t="s">
        <v>96</v>
      </c>
      <c r="D98" s="45">
        <v>270000</v>
      </c>
      <c r="E98" s="46">
        <v>0</v>
      </c>
      <c r="F98" s="47">
        <v>0</v>
      </c>
      <c r="G98" s="48">
        <f t="shared" si="23"/>
        <v>0</v>
      </c>
      <c r="H98" s="49">
        <f t="shared" si="20"/>
        <v>270000</v>
      </c>
      <c r="I98" s="151"/>
      <c r="J98" s="45">
        <v>270000</v>
      </c>
      <c r="K98" s="46">
        <v>0</v>
      </c>
      <c r="L98" s="47">
        <v>0</v>
      </c>
      <c r="M98" s="48">
        <f t="shared" si="26"/>
        <v>0</v>
      </c>
      <c r="N98" s="49">
        <f t="shared" si="18"/>
        <v>270000</v>
      </c>
      <c r="O98" s="151"/>
      <c r="P98" s="45">
        <v>276000</v>
      </c>
      <c r="Q98" s="46">
        <v>0</v>
      </c>
      <c r="R98" s="47">
        <v>0</v>
      </c>
      <c r="S98" s="48">
        <f t="shared" si="27"/>
        <v>0</v>
      </c>
      <c r="T98" s="49">
        <f t="shared" si="19"/>
        <v>276000</v>
      </c>
      <c r="U98" s="1">
        <f t="shared" si="17"/>
        <v>6000</v>
      </c>
    </row>
    <row r="99" spans="1:21" hidden="1">
      <c r="A99" s="4"/>
      <c r="B99" s="53">
        <v>8520</v>
      </c>
      <c r="C99" s="54" t="s">
        <v>97</v>
      </c>
      <c r="D99" s="45">
        <v>200000</v>
      </c>
      <c r="E99" s="46">
        <v>50000</v>
      </c>
      <c r="F99" s="47">
        <v>0</v>
      </c>
      <c r="G99" s="48">
        <f t="shared" si="23"/>
        <v>50000</v>
      </c>
      <c r="H99" s="49">
        <f t="shared" si="20"/>
        <v>250000</v>
      </c>
      <c r="I99" s="151"/>
      <c r="J99" s="45">
        <v>200000</v>
      </c>
      <c r="K99" s="46">
        <v>0</v>
      </c>
      <c r="L99" s="47">
        <v>0</v>
      </c>
      <c r="M99" s="48">
        <f t="shared" si="26"/>
        <v>0</v>
      </c>
      <c r="N99" s="49">
        <f t="shared" si="18"/>
        <v>200000</v>
      </c>
      <c r="O99" s="151"/>
      <c r="P99" s="45">
        <v>210000</v>
      </c>
      <c r="Q99" s="46">
        <v>0</v>
      </c>
      <c r="R99" s="47">
        <v>0</v>
      </c>
      <c r="S99" s="48">
        <f t="shared" si="27"/>
        <v>0</v>
      </c>
      <c r="T99" s="49">
        <f t="shared" si="19"/>
        <v>210000</v>
      </c>
      <c r="U99" s="1">
        <f t="shared" si="17"/>
        <v>10000</v>
      </c>
    </row>
    <row r="100" spans="1:21" hidden="1">
      <c r="A100" s="4"/>
      <c r="B100" s="53">
        <v>8330</v>
      </c>
      <c r="C100" s="54" t="s">
        <v>98</v>
      </c>
      <c r="D100" s="45">
        <v>65000</v>
      </c>
      <c r="E100" s="46">
        <v>0</v>
      </c>
      <c r="F100" s="47">
        <v>0</v>
      </c>
      <c r="G100" s="48">
        <f t="shared" si="23"/>
        <v>0</v>
      </c>
      <c r="H100" s="49">
        <f t="shared" si="20"/>
        <v>65000</v>
      </c>
      <c r="I100" s="151"/>
      <c r="J100" s="45">
        <v>65000</v>
      </c>
      <c r="K100" s="46">
        <v>0</v>
      </c>
      <c r="L100" s="47">
        <v>0</v>
      </c>
      <c r="M100" s="48">
        <f t="shared" si="26"/>
        <v>0</v>
      </c>
      <c r="N100" s="49">
        <f t="shared" si="18"/>
        <v>65000</v>
      </c>
      <c r="O100" s="151"/>
      <c r="P100" s="45">
        <v>65000</v>
      </c>
      <c r="Q100" s="46">
        <v>0</v>
      </c>
      <c r="R100" s="47">
        <v>0</v>
      </c>
      <c r="S100" s="48">
        <f t="shared" si="27"/>
        <v>0</v>
      </c>
      <c r="T100" s="49">
        <f t="shared" si="19"/>
        <v>65000</v>
      </c>
      <c r="U100" s="1">
        <f t="shared" si="17"/>
        <v>0</v>
      </c>
    </row>
    <row r="101" spans="1:21" hidden="1">
      <c r="A101" s="4"/>
      <c r="B101" s="53">
        <v>8340</v>
      </c>
      <c r="C101" s="54" t="s">
        <v>99</v>
      </c>
      <c r="D101" s="45">
        <v>60000</v>
      </c>
      <c r="E101" s="57">
        <v>0</v>
      </c>
      <c r="F101" s="47">
        <v>0</v>
      </c>
      <c r="G101" s="73">
        <f t="shared" si="23"/>
        <v>0</v>
      </c>
      <c r="H101" s="74">
        <f t="shared" si="20"/>
        <v>60000</v>
      </c>
      <c r="I101" s="149"/>
      <c r="J101" s="45">
        <v>60000</v>
      </c>
      <c r="K101" s="46">
        <v>0</v>
      </c>
      <c r="L101" s="47">
        <v>0</v>
      </c>
      <c r="M101" s="73">
        <f t="shared" si="26"/>
        <v>0</v>
      </c>
      <c r="N101" s="74">
        <f t="shared" si="18"/>
        <v>60000</v>
      </c>
      <c r="O101" s="149"/>
      <c r="P101" s="45">
        <v>60000</v>
      </c>
      <c r="Q101" s="46">
        <v>0</v>
      </c>
      <c r="R101" s="47">
        <v>0</v>
      </c>
      <c r="S101" s="73">
        <f t="shared" si="27"/>
        <v>0</v>
      </c>
      <c r="T101" s="74">
        <f t="shared" si="19"/>
        <v>60000</v>
      </c>
      <c r="U101" s="1">
        <f t="shared" si="17"/>
        <v>0</v>
      </c>
    </row>
    <row r="102" spans="1:21" hidden="1">
      <c r="A102" s="4"/>
      <c r="B102" s="9">
        <v>20</v>
      </c>
      <c r="C102" s="52" t="s">
        <v>100</v>
      </c>
      <c r="D102" s="25">
        <v>184000</v>
      </c>
      <c r="E102" s="42">
        <v>85000</v>
      </c>
      <c r="F102" s="13">
        <v>0</v>
      </c>
      <c r="G102" s="14">
        <f t="shared" si="23"/>
        <v>85000</v>
      </c>
      <c r="H102" s="15">
        <f t="shared" si="20"/>
        <v>269000</v>
      </c>
      <c r="I102" s="148"/>
      <c r="J102" s="25">
        <v>185000</v>
      </c>
      <c r="K102" s="12">
        <v>5000</v>
      </c>
      <c r="L102" s="13">
        <v>0</v>
      </c>
      <c r="M102" s="14">
        <f t="shared" si="26"/>
        <v>5000</v>
      </c>
      <c r="N102" s="15">
        <f t="shared" si="18"/>
        <v>190000</v>
      </c>
      <c r="O102" s="148"/>
      <c r="P102" s="25">
        <v>186000</v>
      </c>
      <c r="Q102" s="12">
        <v>5000</v>
      </c>
      <c r="R102" s="13">
        <v>0</v>
      </c>
      <c r="S102" s="14">
        <f t="shared" si="27"/>
        <v>5000</v>
      </c>
      <c r="T102" s="15">
        <f t="shared" si="19"/>
        <v>191000</v>
      </c>
      <c r="U102" s="1">
        <f t="shared" si="17"/>
        <v>1000</v>
      </c>
    </row>
    <row r="103" spans="1:21" hidden="1">
      <c r="A103" s="4"/>
      <c r="B103" s="63">
        <v>1110</v>
      </c>
      <c r="C103" s="64" t="s">
        <v>19</v>
      </c>
      <c r="D103" s="65">
        <v>184000</v>
      </c>
      <c r="E103" s="57">
        <v>85000</v>
      </c>
      <c r="F103" s="66">
        <v>0</v>
      </c>
      <c r="G103" s="73">
        <f t="shared" si="23"/>
        <v>85000</v>
      </c>
      <c r="H103" s="74">
        <f t="shared" si="20"/>
        <v>269000</v>
      </c>
      <c r="I103" s="152"/>
      <c r="J103" s="65">
        <v>185000</v>
      </c>
      <c r="K103" s="57">
        <v>5000</v>
      </c>
      <c r="L103" s="66">
        <v>0</v>
      </c>
      <c r="M103" s="73">
        <f t="shared" si="26"/>
        <v>5000</v>
      </c>
      <c r="N103" s="74">
        <f t="shared" si="18"/>
        <v>190000</v>
      </c>
      <c r="O103" s="152"/>
      <c r="P103" s="65">
        <v>186000</v>
      </c>
      <c r="Q103" s="57">
        <v>5000</v>
      </c>
      <c r="R103" s="66">
        <v>0</v>
      </c>
      <c r="S103" s="73">
        <f t="shared" si="27"/>
        <v>5000</v>
      </c>
      <c r="T103" s="74">
        <f t="shared" si="19"/>
        <v>191000</v>
      </c>
      <c r="U103" s="1">
        <f t="shared" si="17"/>
        <v>1000</v>
      </c>
    </row>
    <row r="104" spans="1:21" hidden="1">
      <c r="A104" s="4"/>
      <c r="B104" s="9">
        <v>22</v>
      </c>
      <c r="C104" s="52" t="s">
        <v>101</v>
      </c>
      <c r="D104" s="25">
        <v>106000</v>
      </c>
      <c r="E104" s="42">
        <v>1000</v>
      </c>
      <c r="F104" s="13">
        <v>0</v>
      </c>
      <c r="G104" s="75">
        <f t="shared" si="23"/>
        <v>1000</v>
      </c>
      <c r="H104" s="76">
        <f t="shared" si="20"/>
        <v>107000</v>
      </c>
      <c r="I104" s="153"/>
      <c r="J104" s="25">
        <v>107500</v>
      </c>
      <c r="K104" s="12">
        <v>1000</v>
      </c>
      <c r="L104" s="13">
        <v>0</v>
      </c>
      <c r="M104" s="75">
        <f t="shared" si="26"/>
        <v>1000</v>
      </c>
      <c r="N104" s="76">
        <f t="shared" si="18"/>
        <v>108500</v>
      </c>
      <c r="O104" s="153"/>
      <c r="P104" s="25">
        <v>111500</v>
      </c>
      <c r="Q104" s="12">
        <v>1000</v>
      </c>
      <c r="R104" s="13">
        <v>0</v>
      </c>
      <c r="S104" s="75">
        <f t="shared" si="27"/>
        <v>1000</v>
      </c>
      <c r="T104" s="76">
        <f t="shared" si="19"/>
        <v>112500</v>
      </c>
      <c r="U104" s="1">
        <f t="shared" si="17"/>
        <v>4000</v>
      </c>
    </row>
    <row r="105" spans="1:21" hidden="1">
      <c r="A105" s="4"/>
      <c r="B105" s="63">
        <v>1520</v>
      </c>
      <c r="C105" s="64" t="s">
        <v>102</v>
      </c>
      <c r="D105" s="65">
        <v>106000</v>
      </c>
      <c r="E105" s="57">
        <v>1000</v>
      </c>
      <c r="F105" s="66">
        <v>0</v>
      </c>
      <c r="G105" s="73">
        <f t="shared" si="23"/>
        <v>1000</v>
      </c>
      <c r="H105" s="74">
        <f t="shared" si="20"/>
        <v>107000</v>
      </c>
      <c r="I105" s="152"/>
      <c r="J105" s="65">
        <v>107500</v>
      </c>
      <c r="K105" s="57">
        <v>1000</v>
      </c>
      <c r="L105" s="66">
        <v>0</v>
      </c>
      <c r="M105" s="73">
        <f t="shared" si="26"/>
        <v>1000</v>
      </c>
      <c r="N105" s="74">
        <f t="shared" si="18"/>
        <v>108500</v>
      </c>
      <c r="O105" s="152"/>
      <c r="P105" s="65">
        <v>111500</v>
      </c>
      <c r="Q105" s="57">
        <v>1000</v>
      </c>
      <c r="R105" s="66">
        <v>0</v>
      </c>
      <c r="S105" s="73">
        <f t="shared" si="27"/>
        <v>1000</v>
      </c>
      <c r="T105" s="74">
        <f t="shared" si="19"/>
        <v>112500</v>
      </c>
      <c r="U105" s="1">
        <f t="shared" si="17"/>
        <v>4000</v>
      </c>
    </row>
    <row r="106" spans="1:21" ht="12.75" hidden="1" customHeight="1">
      <c r="A106" s="4" t="s">
        <v>12</v>
      </c>
      <c r="B106" s="9">
        <v>24</v>
      </c>
      <c r="C106" s="52" t="s">
        <v>103</v>
      </c>
      <c r="D106" s="25">
        <v>398500</v>
      </c>
      <c r="E106" s="42">
        <v>20000</v>
      </c>
      <c r="F106" s="13">
        <v>8853</v>
      </c>
      <c r="G106" s="75">
        <f t="shared" si="23"/>
        <v>28853</v>
      </c>
      <c r="H106" s="76">
        <f t="shared" si="20"/>
        <v>427353</v>
      </c>
      <c r="I106" s="153"/>
      <c r="J106" s="25">
        <v>399000</v>
      </c>
      <c r="K106" s="12">
        <v>20000</v>
      </c>
      <c r="L106" s="13">
        <v>0</v>
      </c>
      <c r="M106" s="75">
        <f t="shared" si="26"/>
        <v>20000</v>
      </c>
      <c r="N106" s="76">
        <f t="shared" si="18"/>
        <v>419000</v>
      </c>
      <c r="O106" s="153"/>
      <c r="P106" s="25">
        <v>399000</v>
      </c>
      <c r="Q106" s="12">
        <v>20000</v>
      </c>
      <c r="R106" s="13">
        <v>0</v>
      </c>
      <c r="S106" s="75">
        <f t="shared" si="27"/>
        <v>20000</v>
      </c>
      <c r="T106" s="76">
        <f t="shared" si="19"/>
        <v>419000</v>
      </c>
      <c r="U106" s="1">
        <f t="shared" si="17"/>
        <v>0</v>
      </c>
    </row>
    <row r="107" spans="1:21" hidden="1">
      <c r="A107" s="4"/>
      <c r="B107" s="63">
        <v>1120</v>
      </c>
      <c r="C107" s="64" t="s">
        <v>104</v>
      </c>
      <c r="D107" s="65">
        <v>398500</v>
      </c>
      <c r="E107" s="57">
        <v>20000</v>
      </c>
      <c r="F107" s="66">
        <v>8853</v>
      </c>
      <c r="G107" s="73">
        <f t="shared" si="23"/>
        <v>28853</v>
      </c>
      <c r="H107" s="74">
        <f t="shared" si="20"/>
        <v>427353</v>
      </c>
      <c r="I107" s="152"/>
      <c r="J107" s="65">
        <v>399000</v>
      </c>
      <c r="K107" s="57">
        <v>20000</v>
      </c>
      <c r="L107" s="66">
        <v>0</v>
      </c>
      <c r="M107" s="73">
        <f t="shared" si="26"/>
        <v>20000</v>
      </c>
      <c r="N107" s="74">
        <f t="shared" si="18"/>
        <v>419000</v>
      </c>
      <c r="O107" s="152"/>
      <c r="P107" s="65">
        <v>399000</v>
      </c>
      <c r="Q107" s="57">
        <v>20000</v>
      </c>
      <c r="R107" s="66">
        <v>0</v>
      </c>
      <c r="S107" s="73">
        <f t="shared" si="27"/>
        <v>20000</v>
      </c>
      <c r="T107" s="74">
        <f t="shared" si="19"/>
        <v>419000</v>
      </c>
      <c r="U107" s="1">
        <f t="shared" si="17"/>
        <v>0</v>
      </c>
    </row>
    <row r="108" spans="1:21" ht="12.75" hidden="1" customHeight="1">
      <c r="A108" s="4"/>
      <c r="B108" s="9">
        <v>26</v>
      </c>
      <c r="C108" s="77" t="s">
        <v>105</v>
      </c>
      <c r="D108" s="25">
        <v>1170630</v>
      </c>
      <c r="E108" s="42">
        <v>834400</v>
      </c>
      <c r="F108" s="67">
        <v>590000</v>
      </c>
      <c r="G108" s="14">
        <f t="shared" si="23"/>
        <v>1424400</v>
      </c>
      <c r="H108" s="15">
        <f t="shared" si="20"/>
        <v>2595030</v>
      </c>
      <c r="I108" s="148"/>
      <c r="J108" s="25">
        <v>1191000</v>
      </c>
      <c r="K108" s="12">
        <v>750000</v>
      </c>
      <c r="L108" s="13">
        <v>590000</v>
      </c>
      <c r="M108" s="14">
        <f t="shared" si="26"/>
        <v>1340000</v>
      </c>
      <c r="N108" s="15">
        <f t="shared" si="18"/>
        <v>2531000</v>
      </c>
      <c r="O108" s="148"/>
      <c r="P108" s="25">
        <v>1197000</v>
      </c>
      <c r="Q108" s="12">
        <v>420100</v>
      </c>
      <c r="R108" s="13">
        <v>390000</v>
      </c>
      <c r="S108" s="14">
        <f t="shared" si="27"/>
        <v>810100</v>
      </c>
      <c r="T108" s="15">
        <f t="shared" si="19"/>
        <v>2007100</v>
      </c>
      <c r="U108" s="1">
        <f t="shared" si="17"/>
        <v>-523900</v>
      </c>
    </row>
    <row r="109" spans="1:21" ht="12.75" hidden="1" customHeight="1">
      <c r="A109" s="4"/>
      <c r="B109" s="53">
        <v>1110</v>
      </c>
      <c r="C109" s="54" t="s">
        <v>19</v>
      </c>
      <c r="D109" s="45">
        <v>202000</v>
      </c>
      <c r="E109" s="46">
        <v>6000</v>
      </c>
      <c r="F109" s="47">
        <v>0</v>
      </c>
      <c r="G109" s="48">
        <f t="shared" si="23"/>
        <v>6000</v>
      </c>
      <c r="H109" s="49">
        <f t="shared" si="20"/>
        <v>208000</v>
      </c>
      <c r="I109" s="151"/>
      <c r="J109" s="45">
        <v>211000</v>
      </c>
      <c r="K109" s="46">
        <v>6000</v>
      </c>
      <c r="L109" s="47">
        <v>0</v>
      </c>
      <c r="M109" s="48">
        <f t="shared" si="26"/>
        <v>6000</v>
      </c>
      <c r="N109" s="49">
        <f t="shared" si="18"/>
        <v>217000</v>
      </c>
      <c r="O109" s="151"/>
      <c r="P109" s="45">
        <v>211000</v>
      </c>
      <c r="Q109" s="46">
        <v>6000</v>
      </c>
      <c r="R109" s="47">
        <v>0</v>
      </c>
      <c r="S109" s="48">
        <f t="shared" si="27"/>
        <v>6000</v>
      </c>
      <c r="T109" s="49">
        <f t="shared" si="19"/>
        <v>217000</v>
      </c>
      <c r="U109" s="1">
        <f t="shared" si="17"/>
        <v>0</v>
      </c>
    </row>
    <row r="110" spans="1:21" hidden="1">
      <c r="A110" s="4"/>
      <c r="B110" s="53">
        <v>5320</v>
      </c>
      <c r="C110" s="54" t="s">
        <v>106</v>
      </c>
      <c r="D110" s="45">
        <v>415000</v>
      </c>
      <c r="E110" s="46">
        <v>83000</v>
      </c>
      <c r="F110" s="47">
        <v>390000</v>
      </c>
      <c r="G110" s="48">
        <f t="shared" si="23"/>
        <v>473000</v>
      </c>
      <c r="H110" s="49">
        <f t="shared" si="20"/>
        <v>888000</v>
      </c>
      <c r="I110" s="151"/>
      <c r="J110" s="45">
        <v>416000</v>
      </c>
      <c r="K110" s="46">
        <v>90000</v>
      </c>
      <c r="L110" s="47">
        <v>390000</v>
      </c>
      <c r="M110" s="48">
        <f t="shared" si="26"/>
        <v>480000</v>
      </c>
      <c r="N110" s="49">
        <f t="shared" si="18"/>
        <v>896000</v>
      </c>
      <c r="O110" s="151"/>
      <c r="P110" s="45">
        <v>416000</v>
      </c>
      <c r="Q110" s="46">
        <v>90000</v>
      </c>
      <c r="R110" s="47">
        <v>390000</v>
      </c>
      <c r="S110" s="48">
        <f t="shared" si="27"/>
        <v>480000</v>
      </c>
      <c r="T110" s="49">
        <f t="shared" si="19"/>
        <v>896000</v>
      </c>
      <c r="U110" s="1">
        <f t="shared" si="17"/>
        <v>0</v>
      </c>
    </row>
    <row r="111" spans="1:21" hidden="1">
      <c r="A111" s="4"/>
      <c r="B111" s="53">
        <v>4260</v>
      </c>
      <c r="C111" s="54" t="s">
        <v>107</v>
      </c>
      <c r="D111" s="45">
        <v>373000</v>
      </c>
      <c r="E111" s="46">
        <v>79900</v>
      </c>
      <c r="F111" s="47">
        <v>100000</v>
      </c>
      <c r="G111" s="48">
        <f t="shared" si="23"/>
        <v>179900</v>
      </c>
      <c r="H111" s="49">
        <f t="shared" si="20"/>
        <v>552900</v>
      </c>
      <c r="I111" s="151"/>
      <c r="J111" s="45">
        <v>375000</v>
      </c>
      <c r="K111" s="46">
        <v>138500</v>
      </c>
      <c r="L111" s="47">
        <v>100000</v>
      </c>
      <c r="M111" s="48">
        <f t="shared" si="26"/>
        <v>238500</v>
      </c>
      <c r="N111" s="49">
        <f t="shared" si="18"/>
        <v>613500</v>
      </c>
      <c r="O111" s="151"/>
      <c r="P111" s="45">
        <v>381000</v>
      </c>
      <c r="Q111" s="46">
        <v>158600</v>
      </c>
      <c r="R111" s="47">
        <v>0</v>
      </c>
      <c r="S111" s="48">
        <f t="shared" si="27"/>
        <v>158600</v>
      </c>
      <c r="T111" s="49">
        <f t="shared" si="19"/>
        <v>539600</v>
      </c>
      <c r="U111" s="1">
        <f t="shared" si="17"/>
        <v>-73900</v>
      </c>
    </row>
    <row r="112" spans="1:21" hidden="1">
      <c r="A112" s="4"/>
      <c r="B112" s="53">
        <v>4760</v>
      </c>
      <c r="C112" s="54" t="s">
        <v>108</v>
      </c>
      <c r="D112" s="45">
        <v>180630</v>
      </c>
      <c r="E112" s="57">
        <v>665500</v>
      </c>
      <c r="F112" s="47">
        <v>100000</v>
      </c>
      <c r="G112" s="48">
        <f t="shared" si="23"/>
        <v>765500</v>
      </c>
      <c r="H112" s="49">
        <f t="shared" si="20"/>
        <v>946130</v>
      </c>
      <c r="I112" s="151"/>
      <c r="J112" s="45">
        <v>189000</v>
      </c>
      <c r="K112" s="46">
        <v>515500</v>
      </c>
      <c r="L112" s="47">
        <v>100000</v>
      </c>
      <c r="M112" s="48">
        <f t="shared" si="26"/>
        <v>615500</v>
      </c>
      <c r="N112" s="49">
        <f t="shared" si="18"/>
        <v>804500</v>
      </c>
      <c r="O112" s="151"/>
      <c r="P112" s="45">
        <v>189000</v>
      </c>
      <c r="Q112" s="46">
        <v>165500</v>
      </c>
      <c r="R112" s="47">
        <v>0</v>
      </c>
      <c r="S112" s="48">
        <f t="shared" si="27"/>
        <v>165500</v>
      </c>
      <c r="T112" s="49">
        <f t="shared" si="19"/>
        <v>354500</v>
      </c>
      <c r="U112" s="1">
        <f t="shared" ref="U112:U175" si="28">T112-N112</f>
        <v>-450000</v>
      </c>
    </row>
    <row r="113" spans="1:21" hidden="1">
      <c r="A113" s="4"/>
      <c r="B113" s="9">
        <v>28</v>
      </c>
      <c r="C113" s="52" t="s">
        <v>109</v>
      </c>
      <c r="D113" s="25">
        <v>2240000</v>
      </c>
      <c r="E113" s="42">
        <v>130000</v>
      </c>
      <c r="F113" s="67">
        <v>0</v>
      </c>
      <c r="G113" s="14">
        <f t="shared" si="23"/>
        <v>130000</v>
      </c>
      <c r="H113" s="15">
        <f t="shared" ref="H113:H179" si="29">D113+G113</f>
        <v>2370000</v>
      </c>
      <c r="I113" s="148"/>
      <c r="J113" s="25">
        <v>2200000</v>
      </c>
      <c r="K113" s="12">
        <v>130000</v>
      </c>
      <c r="L113" s="13">
        <v>0</v>
      </c>
      <c r="M113" s="14">
        <f t="shared" si="26"/>
        <v>130000</v>
      </c>
      <c r="N113" s="15">
        <f t="shared" ref="N113:N121" si="30">J113+M113</f>
        <v>2330000</v>
      </c>
      <c r="O113" s="148"/>
      <c r="P113" s="25">
        <v>2243800</v>
      </c>
      <c r="Q113" s="12">
        <v>130000</v>
      </c>
      <c r="R113" s="13">
        <v>0</v>
      </c>
      <c r="S113" s="14">
        <f t="shared" si="27"/>
        <v>130000</v>
      </c>
      <c r="T113" s="15">
        <f t="shared" ref="T113:T121" si="31">P113+S113</f>
        <v>2373800</v>
      </c>
      <c r="U113" s="1">
        <f t="shared" si="28"/>
        <v>43800</v>
      </c>
    </row>
    <row r="114" spans="1:21" hidden="1">
      <c r="A114" s="4" t="s">
        <v>12</v>
      </c>
      <c r="B114" s="63">
        <v>1110</v>
      </c>
      <c r="C114" s="64" t="s">
        <v>19</v>
      </c>
      <c r="D114" s="65">
        <v>2240000</v>
      </c>
      <c r="E114" s="57">
        <v>130000</v>
      </c>
      <c r="F114" s="66">
        <v>0</v>
      </c>
      <c r="G114" s="73">
        <f t="shared" si="23"/>
        <v>130000</v>
      </c>
      <c r="H114" s="74">
        <f t="shared" si="29"/>
        <v>2370000</v>
      </c>
      <c r="I114" s="152"/>
      <c r="J114" s="65">
        <v>2200000</v>
      </c>
      <c r="K114" s="57">
        <v>130000</v>
      </c>
      <c r="L114" s="66">
        <v>0</v>
      </c>
      <c r="M114" s="73">
        <f t="shared" si="26"/>
        <v>130000</v>
      </c>
      <c r="N114" s="74">
        <f t="shared" si="30"/>
        <v>2330000</v>
      </c>
      <c r="O114" s="152"/>
      <c r="P114" s="65">
        <v>2243800</v>
      </c>
      <c r="Q114" s="57">
        <v>130000</v>
      </c>
      <c r="R114" s="66">
        <v>0</v>
      </c>
      <c r="S114" s="73">
        <f t="shared" si="27"/>
        <v>130000</v>
      </c>
      <c r="T114" s="74">
        <f t="shared" si="31"/>
        <v>2373800</v>
      </c>
      <c r="U114" s="1">
        <f t="shared" si="28"/>
        <v>43800</v>
      </c>
    </row>
    <row r="115" spans="1:21" hidden="1">
      <c r="A115" s="4"/>
      <c r="B115" s="9">
        <v>29</v>
      </c>
      <c r="C115" s="52" t="s">
        <v>110</v>
      </c>
      <c r="D115" s="25">
        <v>3244200</v>
      </c>
      <c r="E115" s="42">
        <v>200000</v>
      </c>
      <c r="F115" s="67">
        <v>0</v>
      </c>
      <c r="G115" s="14">
        <f t="shared" si="23"/>
        <v>200000</v>
      </c>
      <c r="H115" s="15">
        <f t="shared" si="29"/>
        <v>3444200</v>
      </c>
      <c r="I115" s="148"/>
      <c r="J115" s="25">
        <v>3244200</v>
      </c>
      <c r="K115" s="12">
        <v>200000</v>
      </c>
      <c r="L115" s="13">
        <v>0</v>
      </c>
      <c r="M115" s="14">
        <f t="shared" si="26"/>
        <v>200000</v>
      </c>
      <c r="N115" s="15">
        <f t="shared" si="30"/>
        <v>3444200</v>
      </c>
      <c r="O115" s="148"/>
      <c r="P115" s="25">
        <v>3273150</v>
      </c>
      <c r="Q115" s="12">
        <v>0</v>
      </c>
      <c r="R115" s="13">
        <v>0</v>
      </c>
      <c r="S115" s="14">
        <f t="shared" si="27"/>
        <v>0</v>
      </c>
      <c r="T115" s="15">
        <f t="shared" si="31"/>
        <v>3273150</v>
      </c>
      <c r="U115" s="1">
        <f t="shared" si="28"/>
        <v>-171050</v>
      </c>
    </row>
    <row r="116" spans="1:21" hidden="1">
      <c r="A116" s="4"/>
      <c r="B116" s="61">
        <v>1110</v>
      </c>
      <c r="C116" s="62" t="s">
        <v>19</v>
      </c>
      <c r="D116" s="28">
        <v>275200</v>
      </c>
      <c r="E116" s="46">
        <v>15000</v>
      </c>
      <c r="F116" s="30">
        <v>0</v>
      </c>
      <c r="G116" s="31">
        <f t="shared" si="23"/>
        <v>15000</v>
      </c>
      <c r="H116" s="32">
        <f t="shared" si="29"/>
        <v>290200</v>
      </c>
      <c r="I116" s="149"/>
      <c r="J116" s="28">
        <v>275200</v>
      </c>
      <c r="K116" s="29">
        <v>15000</v>
      </c>
      <c r="L116" s="30">
        <v>0</v>
      </c>
      <c r="M116" s="31">
        <f t="shared" si="26"/>
        <v>15000</v>
      </c>
      <c r="N116" s="32">
        <f t="shared" si="30"/>
        <v>290200</v>
      </c>
      <c r="O116" s="149"/>
      <c r="P116" s="28">
        <v>297150</v>
      </c>
      <c r="Q116" s="29">
        <v>0</v>
      </c>
      <c r="R116" s="30">
        <v>0</v>
      </c>
      <c r="S116" s="31">
        <f t="shared" si="27"/>
        <v>0</v>
      </c>
      <c r="T116" s="32">
        <f t="shared" si="31"/>
        <v>297150</v>
      </c>
      <c r="U116" s="1">
        <f t="shared" si="28"/>
        <v>6950</v>
      </c>
    </row>
    <row r="117" spans="1:21" hidden="1">
      <c r="A117" s="4"/>
      <c r="B117" s="63">
        <v>3310</v>
      </c>
      <c r="C117" s="78" t="s">
        <v>111</v>
      </c>
      <c r="D117" s="65">
        <v>2969000</v>
      </c>
      <c r="E117" s="57">
        <v>185000</v>
      </c>
      <c r="F117" s="66">
        <v>0</v>
      </c>
      <c r="G117" s="73">
        <f t="shared" si="23"/>
        <v>185000</v>
      </c>
      <c r="H117" s="74">
        <f t="shared" si="29"/>
        <v>3154000</v>
      </c>
      <c r="I117" s="152"/>
      <c r="J117" s="65">
        <v>2969000</v>
      </c>
      <c r="K117" s="57">
        <v>185000</v>
      </c>
      <c r="L117" s="66">
        <v>0</v>
      </c>
      <c r="M117" s="73">
        <f t="shared" si="26"/>
        <v>185000</v>
      </c>
      <c r="N117" s="74">
        <f t="shared" si="30"/>
        <v>3154000</v>
      </c>
      <c r="O117" s="152"/>
      <c r="P117" s="65">
        <v>2976000</v>
      </c>
      <c r="Q117" s="57">
        <v>0</v>
      </c>
      <c r="R117" s="66">
        <v>0</v>
      </c>
      <c r="S117" s="73">
        <f t="shared" si="27"/>
        <v>0</v>
      </c>
      <c r="T117" s="74">
        <f t="shared" si="31"/>
        <v>2976000</v>
      </c>
      <c r="U117" s="1">
        <f t="shared" si="28"/>
        <v>-178000</v>
      </c>
    </row>
    <row r="118" spans="1:21" hidden="1">
      <c r="A118" s="4"/>
      <c r="B118" s="9">
        <v>30</v>
      </c>
      <c r="C118" s="52" t="s">
        <v>112</v>
      </c>
      <c r="D118" s="25">
        <v>151000</v>
      </c>
      <c r="E118" s="42">
        <v>4000</v>
      </c>
      <c r="F118" s="13">
        <v>0</v>
      </c>
      <c r="G118" s="14">
        <f t="shared" si="23"/>
        <v>4000</v>
      </c>
      <c r="H118" s="15">
        <f t="shared" si="29"/>
        <v>155000</v>
      </c>
      <c r="I118" s="148"/>
      <c r="J118" s="25">
        <v>156500</v>
      </c>
      <c r="K118" s="12">
        <v>4000</v>
      </c>
      <c r="L118" s="13">
        <v>0</v>
      </c>
      <c r="M118" s="14">
        <f t="shared" si="26"/>
        <v>4000</v>
      </c>
      <c r="N118" s="15">
        <f t="shared" si="30"/>
        <v>160500</v>
      </c>
      <c r="O118" s="148"/>
      <c r="P118" s="25">
        <v>161500</v>
      </c>
      <c r="Q118" s="12">
        <v>4000</v>
      </c>
      <c r="R118" s="13">
        <v>0</v>
      </c>
      <c r="S118" s="14">
        <f t="shared" si="27"/>
        <v>4000</v>
      </c>
      <c r="T118" s="15">
        <f t="shared" si="31"/>
        <v>165500</v>
      </c>
      <c r="U118" s="1">
        <f t="shared" si="28"/>
        <v>5000</v>
      </c>
    </row>
    <row r="119" spans="1:21" hidden="1">
      <c r="A119" s="4"/>
      <c r="B119" s="63">
        <v>3320</v>
      </c>
      <c r="C119" s="64" t="s">
        <v>113</v>
      </c>
      <c r="D119" s="65">
        <v>151000</v>
      </c>
      <c r="E119" s="57">
        <v>4000</v>
      </c>
      <c r="F119" s="66">
        <v>0</v>
      </c>
      <c r="G119" s="73">
        <f t="shared" si="23"/>
        <v>4000</v>
      </c>
      <c r="H119" s="74">
        <f t="shared" si="29"/>
        <v>155000</v>
      </c>
      <c r="I119" s="152"/>
      <c r="J119" s="65">
        <v>156500</v>
      </c>
      <c r="K119" s="29">
        <v>4000</v>
      </c>
      <c r="L119" s="66">
        <v>0</v>
      </c>
      <c r="M119" s="73">
        <f t="shared" si="26"/>
        <v>4000</v>
      </c>
      <c r="N119" s="74">
        <f t="shared" si="30"/>
        <v>160500</v>
      </c>
      <c r="O119" s="152"/>
      <c r="P119" s="65">
        <v>161500</v>
      </c>
      <c r="Q119" s="29">
        <v>4000</v>
      </c>
      <c r="R119" s="66">
        <v>0</v>
      </c>
      <c r="S119" s="73">
        <f t="shared" si="27"/>
        <v>4000</v>
      </c>
      <c r="T119" s="74">
        <f t="shared" si="31"/>
        <v>165500</v>
      </c>
      <c r="U119" s="1">
        <f t="shared" si="28"/>
        <v>5000</v>
      </c>
    </row>
    <row r="120" spans="1:21" hidden="1">
      <c r="A120" s="4" t="s">
        <v>12</v>
      </c>
      <c r="B120" s="9">
        <v>31</v>
      </c>
      <c r="C120" s="52" t="s">
        <v>114</v>
      </c>
      <c r="D120" s="25">
        <v>65000</v>
      </c>
      <c r="E120" s="42">
        <v>1000</v>
      </c>
      <c r="F120" s="13">
        <v>0</v>
      </c>
      <c r="G120" s="14">
        <f t="shared" si="23"/>
        <v>1000</v>
      </c>
      <c r="H120" s="15">
        <f t="shared" si="29"/>
        <v>66000</v>
      </c>
      <c r="I120" s="148"/>
      <c r="J120" s="25">
        <v>67500</v>
      </c>
      <c r="K120" s="12">
        <v>1000</v>
      </c>
      <c r="L120" s="13">
        <v>0</v>
      </c>
      <c r="M120" s="14">
        <f t="shared" si="26"/>
        <v>1000</v>
      </c>
      <c r="N120" s="15">
        <f t="shared" si="30"/>
        <v>68500</v>
      </c>
      <c r="O120" s="148"/>
      <c r="P120" s="25">
        <v>71500</v>
      </c>
      <c r="Q120" s="12">
        <v>1000</v>
      </c>
      <c r="R120" s="13">
        <v>0</v>
      </c>
      <c r="S120" s="14">
        <f t="shared" si="27"/>
        <v>1000</v>
      </c>
      <c r="T120" s="15">
        <f t="shared" si="31"/>
        <v>72500</v>
      </c>
      <c r="U120" s="1">
        <f t="shared" si="28"/>
        <v>4000</v>
      </c>
    </row>
    <row r="121" spans="1:21" hidden="1">
      <c r="A121" s="4"/>
      <c r="B121" s="63">
        <v>8320</v>
      </c>
      <c r="C121" s="62" t="s">
        <v>115</v>
      </c>
      <c r="D121" s="65">
        <v>65000</v>
      </c>
      <c r="E121" s="57">
        <v>1000</v>
      </c>
      <c r="F121" s="66">
        <v>0</v>
      </c>
      <c r="G121" s="73">
        <f t="shared" si="23"/>
        <v>1000</v>
      </c>
      <c r="H121" s="74">
        <f t="shared" si="29"/>
        <v>66000</v>
      </c>
      <c r="I121" s="152"/>
      <c r="J121" s="65">
        <v>67500</v>
      </c>
      <c r="K121" s="57">
        <v>1000</v>
      </c>
      <c r="L121" s="66">
        <v>0</v>
      </c>
      <c r="M121" s="73">
        <f t="shared" si="26"/>
        <v>1000</v>
      </c>
      <c r="N121" s="74">
        <f t="shared" si="30"/>
        <v>68500</v>
      </c>
      <c r="O121" s="152"/>
      <c r="P121" s="65">
        <v>71500</v>
      </c>
      <c r="Q121" s="57">
        <v>1000</v>
      </c>
      <c r="R121" s="66">
        <v>0</v>
      </c>
      <c r="S121" s="73">
        <f t="shared" si="27"/>
        <v>1000</v>
      </c>
      <c r="T121" s="74">
        <f t="shared" si="31"/>
        <v>72500</v>
      </c>
      <c r="U121" s="1">
        <f t="shared" si="28"/>
        <v>4000</v>
      </c>
    </row>
    <row r="122" spans="1:21" hidden="1">
      <c r="A122" s="4" t="s">
        <v>12</v>
      </c>
      <c r="B122" s="9">
        <v>35</v>
      </c>
      <c r="C122" s="52" t="s">
        <v>116</v>
      </c>
      <c r="D122" s="25">
        <v>144000</v>
      </c>
      <c r="E122" s="42">
        <v>10000</v>
      </c>
      <c r="F122" s="13">
        <v>0</v>
      </c>
      <c r="G122" s="14">
        <f t="shared" ref="G122:H122" si="32">SUM(G123)</f>
        <v>10000</v>
      </c>
      <c r="H122" s="15">
        <f t="shared" si="32"/>
        <v>154000</v>
      </c>
      <c r="I122" s="148"/>
      <c r="J122" s="25">
        <v>145000</v>
      </c>
      <c r="K122" s="12">
        <v>0</v>
      </c>
      <c r="L122" s="13">
        <v>0</v>
      </c>
      <c r="M122" s="14">
        <f t="shared" ref="M122:N122" si="33">SUM(M123)</f>
        <v>0</v>
      </c>
      <c r="N122" s="15">
        <f t="shared" si="33"/>
        <v>145000</v>
      </c>
      <c r="O122" s="148"/>
      <c r="P122" s="25">
        <v>154000</v>
      </c>
      <c r="Q122" s="12">
        <v>0</v>
      </c>
      <c r="R122" s="13">
        <v>0</v>
      </c>
      <c r="S122" s="14">
        <f t="shared" ref="S122:T122" si="34">SUM(S123)</f>
        <v>0</v>
      </c>
      <c r="T122" s="15">
        <f t="shared" si="34"/>
        <v>154000</v>
      </c>
      <c r="U122" s="1">
        <f t="shared" si="28"/>
        <v>9000</v>
      </c>
    </row>
    <row r="123" spans="1:21" hidden="1">
      <c r="A123" s="4"/>
      <c r="B123" s="63">
        <v>1110</v>
      </c>
      <c r="C123" s="62" t="s">
        <v>117</v>
      </c>
      <c r="D123" s="65">
        <v>144000</v>
      </c>
      <c r="E123" s="57">
        <v>10000</v>
      </c>
      <c r="F123" s="66">
        <v>0</v>
      </c>
      <c r="G123" s="73">
        <f t="shared" ref="G123" si="35">E123+F123</f>
        <v>10000</v>
      </c>
      <c r="H123" s="74">
        <f t="shared" ref="H123" si="36">D123+G123</f>
        <v>154000</v>
      </c>
      <c r="I123" s="152"/>
      <c r="J123" s="65">
        <v>145000</v>
      </c>
      <c r="K123" s="57">
        <v>0</v>
      </c>
      <c r="L123" s="66">
        <v>0</v>
      </c>
      <c r="M123" s="73">
        <f t="shared" ref="M123" si="37">K123+L123</f>
        <v>0</v>
      </c>
      <c r="N123" s="74">
        <f t="shared" ref="N123:N133" si="38">J123+M123</f>
        <v>145000</v>
      </c>
      <c r="O123" s="152"/>
      <c r="P123" s="65">
        <v>154000</v>
      </c>
      <c r="Q123" s="57">
        <v>0</v>
      </c>
      <c r="R123" s="66">
        <v>0</v>
      </c>
      <c r="S123" s="73">
        <f t="shared" ref="S123" si="39">Q123+R123</f>
        <v>0</v>
      </c>
      <c r="T123" s="74">
        <f t="shared" ref="T123:T133" si="40">P123+S123</f>
        <v>154000</v>
      </c>
      <c r="U123" s="1">
        <f t="shared" si="28"/>
        <v>9000</v>
      </c>
    </row>
    <row r="124" spans="1:21" s="79" customFormat="1" hidden="1">
      <c r="B124" s="80">
        <v>40</v>
      </c>
      <c r="C124" s="81" t="s">
        <v>118</v>
      </c>
      <c r="D124" s="11">
        <v>350200</v>
      </c>
      <c r="E124" s="40">
        <v>0</v>
      </c>
      <c r="F124" s="82">
        <v>0</v>
      </c>
      <c r="G124" s="83">
        <f>SUM(G127+G126+G125)</f>
        <v>0</v>
      </c>
      <c r="H124" s="84">
        <f t="shared" si="29"/>
        <v>350200</v>
      </c>
      <c r="I124" s="154"/>
      <c r="J124" s="11">
        <v>150200</v>
      </c>
      <c r="K124" s="42">
        <v>0</v>
      </c>
      <c r="L124" s="82">
        <v>0</v>
      </c>
      <c r="M124" s="83">
        <f>SUM(M127+M126+M125)</f>
        <v>0</v>
      </c>
      <c r="N124" s="84">
        <f t="shared" si="38"/>
        <v>150200</v>
      </c>
      <c r="O124" s="154"/>
      <c r="P124" s="11">
        <v>152600</v>
      </c>
      <c r="Q124" s="42">
        <v>0</v>
      </c>
      <c r="R124" s="82">
        <v>0</v>
      </c>
      <c r="S124" s="83">
        <f>SUM(S127+S126+S125)</f>
        <v>0</v>
      </c>
      <c r="T124" s="84">
        <f t="shared" si="40"/>
        <v>152600</v>
      </c>
      <c r="U124" s="1">
        <f t="shared" si="28"/>
        <v>2400</v>
      </c>
    </row>
    <row r="125" spans="1:21" hidden="1">
      <c r="A125" s="4"/>
      <c r="B125" s="53">
        <v>1110</v>
      </c>
      <c r="C125" s="54" t="s">
        <v>119</v>
      </c>
      <c r="D125" s="35">
        <v>340000</v>
      </c>
      <c r="E125" s="46">
        <v>0</v>
      </c>
      <c r="F125" s="37">
        <v>0</v>
      </c>
      <c r="G125" s="38">
        <f t="shared" ref="G125:G139" si="41">E125+F125</f>
        <v>0</v>
      </c>
      <c r="H125" s="39">
        <f t="shared" si="29"/>
        <v>340000</v>
      </c>
      <c r="I125" s="150"/>
      <c r="J125" s="35">
        <v>140000</v>
      </c>
      <c r="K125" s="40">
        <v>0</v>
      </c>
      <c r="L125" s="37">
        <v>0</v>
      </c>
      <c r="M125" s="38">
        <f t="shared" ref="M125:M127" si="42">K125+L125</f>
        <v>0</v>
      </c>
      <c r="N125" s="39">
        <f t="shared" si="38"/>
        <v>140000</v>
      </c>
      <c r="O125" s="150"/>
      <c r="P125" s="35">
        <v>141900</v>
      </c>
      <c r="Q125" s="40">
        <v>0</v>
      </c>
      <c r="R125" s="37">
        <v>0</v>
      </c>
      <c r="S125" s="38">
        <f t="shared" ref="S125:S127" si="43">Q125+R125</f>
        <v>0</v>
      </c>
      <c r="T125" s="39">
        <f t="shared" si="40"/>
        <v>141900</v>
      </c>
      <c r="U125" s="1">
        <f t="shared" si="28"/>
        <v>1900</v>
      </c>
    </row>
    <row r="126" spans="1:21" hidden="1">
      <c r="A126" s="4"/>
      <c r="B126" s="53">
        <v>1120</v>
      </c>
      <c r="C126" s="54" t="s">
        <v>120</v>
      </c>
      <c r="D126" s="35">
        <v>8000</v>
      </c>
      <c r="E126" s="46">
        <v>0</v>
      </c>
      <c r="F126" s="37">
        <v>0</v>
      </c>
      <c r="G126" s="38">
        <f t="shared" si="41"/>
        <v>0</v>
      </c>
      <c r="H126" s="39">
        <f t="shared" si="29"/>
        <v>8000</v>
      </c>
      <c r="I126" s="150"/>
      <c r="J126" s="35">
        <v>8000</v>
      </c>
      <c r="K126" s="40">
        <v>0</v>
      </c>
      <c r="L126" s="37">
        <v>0</v>
      </c>
      <c r="M126" s="38">
        <f t="shared" si="42"/>
        <v>0</v>
      </c>
      <c r="N126" s="39">
        <f t="shared" si="38"/>
        <v>8000</v>
      </c>
      <c r="O126" s="150"/>
      <c r="P126" s="35">
        <v>8500</v>
      </c>
      <c r="Q126" s="40">
        <v>0</v>
      </c>
      <c r="R126" s="37">
        <v>0</v>
      </c>
      <c r="S126" s="38">
        <f t="shared" si="43"/>
        <v>0</v>
      </c>
      <c r="T126" s="39">
        <f t="shared" si="40"/>
        <v>8500</v>
      </c>
      <c r="U126" s="1">
        <f t="shared" si="28"/>
        <v>500</v>
      </c>
    </row>
    <row r="127" spans="1:21" hidden="1">
      <c r="A127" s="4" t="s">
        <v>12</v>
      </c>
      <c r="B127" s="53">
        <v>1130</v>
      </c>
      <c r="C127" s="54" t="s">
        <v>121</v>
      </c>
      <c r="D127" s="35">
        <v>2200</v>
      </c>
      <c r="E127" s="57">
        <v>0</v>
      </c>
      <c r="F127" s="37">
        <v>0</v>
      </c>
      <c r="G127" s="38">
        <f t="shared" si="41"/>
        <v>0</v>
      </c>
      <c r="H127" s="39">
        <f t="shared" si="29"/>
        <v>2200</v>
      </c>
      <c r="I127" s="150"/>
      <c r="J127" s="35">
        <v>2200</v>
      </c>
      <c r="K127" s="40">
        <v>0</v>
      </c>
      <c r="L127" s="37">
        <v>0</v>
      </c>
      <c r="M127" s="38">
        <f t="shared" si="42"/>
        <v>0</v>
      </c>
      <c r="N127" s="39">
        <f t="shared" si="38"/>
        <v>2200</v>
      </c>
      <c r="O127" s="150"/>
      <c r="P127" s="35">
        <v>2200</v>
      </c>
      <c r="Q127" s="40">
        <v>0</v>
      </c>
      <c r="R127" s="37">
        <v>0</v>
      </c>
      <c r="S127" s="38">
        <f t="shared" si="43"/>
        <v>0</v>
      </c>
      <c r="T127" s="39">
        <f t="shared" si="40"/>
        <v>2200</v>
      </c>
      <c r="U127" s="1">
        <f t="shared" si="28"/>
        <v>0</v>
      </c>
    </row>
    <row r="128" spans="1:21" hidden="1">
      <c r="A128" s="4"/>
      <c r="B128" s="9">
        <v>41</v>
      </c>
      <c r="C128" s="52" t="s">
        <v>122</v>
      </c>
      <c r="D128" s="25">
        <v>386000</v>
      </c>
      <c r="E128" s="12">
        <v>10000</v>
      </c>
      <c r="F128" s="13">
        <v>0</v>
      </c>
      <c r="G128" s="14">
        <f t="shared" ref="G128" si="44">SUM(G129)</f>
        <v>10000</v>
      </c>
      <c r="H128" s="15">
        <f t="shared" si="29"/>
        <v>396000</v>
      </c>
      <c r="I128" s="148"/>
      <c r="J128" s="25">
        <v>387000</v>
      </c>
      <c r="K128" s="12">
        <v>0</v>
      </c>
      <c r="L128" s="13">
        <v>0</v>
      </c>
      <c r="M128" s="14">
        <f t="shared" ref="M128" si="45">SUM(M129)</f>
        <v>0</v>
      </c>
      <c r="N128" s="15">
        <f t="shared" si="38"/>
        <v>387000</v>
      </c>
      <c r="O128" s="148"/>
      <c r="P128" s="25">
        <v>388000</v>
      </c>
      <c r="Q128" s="12">
        <v>0</v>
      </c>
      <c r="R128" s="13">
        <v>0</v>
      </c>
      <c r="S128" s="14">
        <f t="shared" ref="S128" si="46">SUM(S129)</f>
        <v>0</v>
      </c>
      <c r="T128" s="15">
        <f t="shared" si="40"/>
        <v>388000</v>
      </c>
      <c r="U128" s="1">
        <f t="shared" si="28"/>
        <v>1000</v>
      </c>
    </row>
    <row r="129" spans="1:21" hidden="1">
      <c r="A129" s="4" t="s">
        <v>12</v>
      </c>
      <c r="B129" s="63">
        <v>1110</v>
      </c>
      <c r="C129" s="64" t="s">
        <v>123</v>
      </c>
      <c r="D129" s="65">
        <v>386000</v>
      </c>
      <c r="E129" s="57">
        <v>10000</v>
      </c>
      <c r="F129" s="66">
        <v>0</v>
      </c>
      <c r="G129" s="73">
        <f t="shared" ref="G129" si="47">E129+F129</f>
        <v>10000</v>
      </c>
      <c r="H129" s="74">
        <f t="shared" si="29"/>
        <v>396000</v>
      </c>
      <c r="I129" s="152"/>
      <c r="J129" s="65">
        <v>387000</v>
      </c>
      <c r="K129" s="57">
        <v>0</v>
      </c>
      <c r="L129" s="66">
        <v>0</v>
      </c>
      <c r="M129" s="73">
        <f t="shared" ref="M129:M133" si="48">K129+L129</f>
        <v>0</v>
      </c>
      <c r="N129" s="74">
        <f t="shared" si="38"/>
        <v>387000</v>
      </c>
      <c r="O129" s="152"/>
      <c r="P129" s="65">
        <v>388000</v>
      </c>
      <c r="Q129" s="57">
        <v>0</v>
      </c>
      <c r="R129" s="66">
        <v>0</v>
      </c>
      <c r="S129" s="73">
        <f t="shared" ref="S129:S133" si="49">Q129+R129</f>
        <v>0</v>
      </c>
      <c r="T129" s="74">
        <f t="shared" si="40"/>
        <v>388000</v>
      </c>
      <c r="U129" s="1">
        <f t="shared" si="28"/>
        <v>1000</v>
      </c>
    </row>
    <row r="130" spans="1:21" hidden="1">
      <c r="A130" s="4"/>
      <c r="B130" s="9">
        <v>50</v>
      </c>
      <c r="C130" s="52" t="s">
        <v>124</v>
      </c>
      <c r="D130" s="25">
        <v>950000</v>
      </c>
      <c r="E130" s="12">
        <v>315600</v>
      </c>
      <c r="F130" s="13">
        <v>0</v>
      </c>
      <c r="G130" s="14">
        <f t="shared" si="41"/>
        <v>315600</v>
      </c>
      <c r="H130" s="15">
        <f t="shared" si="29"/>
        <v>1265600</v>
      </c>
      <c r="I130" s="148"/>
      <c r="J130" s="25">
        <v>560000</v>
      </c>
      <c r="K130" s="12">
        <v>15600</v>
      </c>
      <c r="L130" s="13">
        <v>0</v>
      </c>
      <c r="M130" s="14">
        <f t="shared" si="48"/>
        <v>15600</v>
      </c>
      <c r="N130" s="15">
        <f t="shared" si="38"/>
        <v>575600</v>
      </c>
      <c r="O130" s="148"/>
      <c r="P130" s="25">
        <v>550000</v>
      </c>
      <c r="Q130" s="12">
        <v>15600</v>
      </c>
      <c r="R130" s="13">
        <v>0</v>
      </c>
      <c r="S130" s="14">
        <f t="shared" si="49"/>
        <v>15600</v>
      </c>
      <c r="T130" s="15">
        <f t="shared" si="40"/>
        <v>565600</v>
      </c>
      <c r="U130" s="1">
        <f t="shared" si="28"/>
        <v>-10000</v>
      </c>
    </row>
    <row r="131" spans="1:21" hidden="1">
      <c r="A131" s="4" t="s">
        <v>12</v>
      </c>
      <c r="B131" s="63">
        <v>1320</v>
      </c>
      <c r="C131" s="64" t="s">
        <v>125</v>
      </c>
      <c r="D131" s="65">
        <v>950000</v>
      </c>
      <c r="E131" s="57">
        <v>315600</v>
      </c>
      <c r="F131" s="66">
        <v>0</v>
      </c>
      <c r="G131" s="73">
        <f t="shared" si="41"/>
        <v>315600</v>
      </c>
      <c r="H131" s="74">
        <f t="shared" si="29"/>
        <v>1265600</v>
      </c>
      <c r="I131" s="152"/>
      <c r="J131" s="65">
        <v>560000</v>
      </c>
      <c r="K131" s="57">
        <v>15600</v>
      </c>
      <c r="L131" s="66">
        <v>0</v>
      </c>
      <c r="M131" s="73">
        <f t="shared" si="48"/>
        <v>15600</v>
      </c>
      <c r="N131" s="74">
        <f t="shared" si="38"/>
        <v>575600</v>
      </c>
      <c r="O131" s="152"/>
      <c r="P131" s="65">
        <v>550000</v>
      </c>
      <c r="Q131" s="57">
        <v>15600</v>
      </c>
      <c r="R131" s="66">
        <v>0</v>
      </c>
      <c r="S131" s="73">
        <f t="shared" si="49"/>
        <v>15600</v>
      </c>
      <c r="T131" s="74">
        <f t="shared" si="40"/>
        <v>565600</v>
      </c>
      <c r="U131" s="1">
        <f t="shared" si="28"/>
        <v>-10000</v>
      </c>
    </row>
    <row r="132" spans="1:21" s="79" customFormat="1" hidden="1">
      <c r="B132" s="9">
        <v>55</v>
      </c>
      <c r="C132" s="52" t="s">
        <v>126</v>
      </c>
      <c r="D132" s="25">
        <v>190500</v>
      </c>
      <c r="E132" s="42">
        <v>60000</v>
      </c>
      <c r="F132" s="13">
        <v>0</v>
      </c>
      <c r="G132" s="14">
        <f t="shared" si="41"/>
        <v>60000</v>
      </c>
      <c r="H132" s="15">
        <f t="shared" si="29"/>
        <v>250500</v>
      </c>
      <c r="I132" s="148"/>
      <c r="J132" s="25">
        <v>190000</v>
      </c>
      <c r="K132" s="12">
        <v>60000</v>
      </c>
      <c r="L132" s="13">
        <v>0</v>
      </c>
      <c r="M132" s="14">
        <f t="shared" si="48"/>
        <v>60000</v>
      </c>
      <c r="N132" s="15">
        <f t="shared" si="38"/>
        <v>250000</v>
      </c>
      <c r="O132" s="148"/>
      <c r="P132" s="25">
        <v>195000</v>
      </c>
      <c r="Q132" s="12">
        <v>60000</v>
      </c>
      <c r="R132" s="13">
        <v>0</v>
      </c>
      <c r="S132" s="14">
        <f t="shared" si="49"/>
        <v>60000</v>
      </c>
      <c r="T132" s="15">
        <f t="shared" si="40"/>
        <v>255000</v>
      </c>
      <c r="U132" s="1">
        <f t="shared" si="28"/>
        <v>5000</v>
      </c>
    </row>
    <row r="133" spans="1:21" hidden="1">
      <c r="A133" s="4" t="s">
        <v>12</v>
      </c>
      <c r="B133" s="63">
        <v>9820</v>
      </c>
      <c r="C133" s="64" t="s">
        <v>127</v>
      </c>
      <c r="D133" s="65">
        <v>190500</v>
      </c>
      <c r="E133" s="57">
        <v>60000</v>
      </c>
      <c r="F133" s="66">
        <v>0</v>
      </c>
      <c r="G133" s="73">
        <f t="shared" si="41"/>
        <v>60000</v>
      </c>
      <c r="H133" s="74">
        <f t="shared" si="29"/>
        <v>250500</v>
      </c>
      <c r="I133" s="149"/>
      <c r="J133" s="85">
        <v>190000</v>
      </c>
      <c r="K133" s="57">
        <v>60000</v>
      </c>
      <c r="L133" s="66">
        <v>0</v>
      </c>
      <c r="M133" s="73">
        <f t="shared" si="48"/>
        <v>60000</v>
      </c>
      <c r="N133" s="74">
        <f t="shared" si="38"/>
        <v>250000</v>
      </c>
      <c r="O133" s="149"/>
      <c r="P133" s="85">
        <v>195000</v>
      </c>
      <c r="Q133" s="57">
        <v>60000</v>
      </c>
      <c r="R133" s="66">
        <v>0</v>
      </c>
      <c r="S133" s="73">
        <f t="shared" si="49"/>
        <v>60000</v>
      </c>
      <c r="T133" s="74">
        <f t="shared" si="40"/>
        <v>255000</v>
      </c>
      <c r="U133" s="1">
        <f t="shared" si="28"/>
        <v>5000</v>
      </c>
    </row>
    <row r="134" spans="1:21" hidden="1">
      <c r="A134" s="4"/>
      <c r="B134" s="9">
        <v>56</v>
      </c>
      <c r="C134" s="52" t="s">
        <v>128</v>
      </c>
      <c r="D134" s="25">
        <v>0</v>
      </c>
      <c r="E134" s="42">
        <v>7300000</v>
      </c>
      <c r="F134" s="13">
        <v>4960000</v>
      </c>
      <c r="G134" s="14">
        <f>E134+F134</f>
        <v>12260000</v>
      </c>
      <c r="H134" s="15">
        <f>D134+G134</f>
        <v>12260000</v>
      </c>
      <c r="I134" s="148"/>
      <c r="J134" s="25">
        <v>0</v>
      </c>
      <c r="K134" s="55">
        <v>6000000</v>
      </c>
      <c r="L134" s="55">
        <v>3960000</v>
      </c>
      <c r="M134" s="25">
        <f>K134+L134</f>
        <v>9960000</v>
      </c>
      <c r="N134" s="25">
        <f>J134+M134</f>
        <v>9960000</v>
      </c>
      <c r="O134" s="25"/>
      <c r="P134" s="25">
        <v>0</v>
      </c>
      <c r="Q134" s="55">
        <v>9500000</v>
      </c>
      <c r="R134" s="55">
        <v>3860000</v>
      </c>
      <c r="S134" s="25">
        <f>Q134+R134</f>
        <v>13360000</v>
      </c>
      <c r="T134" s="25">
        <f>P134+S134</f>
        <v>13360000</v>
      </c>
      <c r="U134" s="1">
        <f t="shared" si="28"/>
        <v>3400000</v>
      </c>
    </row>
    <row r="135" spans="1:21" hidden="1">
      <c r="A135" s="4" t="s">
        <v>12</v>
      </c>
      <c r="B135" s="61">
        <v>6210</v>
      </c>
      <c r="C135" s="62" t="s">
        <v>129</v>
      </c>
      <c r="D135" s="45">
        <v>0</v>
      </c>
      <c r="E135" s="46">
        <v>3800000</v>
      </c>
      <c r="F135" s="47">
        <v>4960000</v>
      </c>
      <c r="G135" s="48">
        <f t="shared" si="41"/>
        <v>8760000</v>
      </c>
      <c r="H135" s="49">
        <f t="shared" si="29"/>
        <v>8760000</v>
      </c>
      <c r="I135" s="151"/>
      <c r="J135" s="45">
        <v>0</v>
      </c>
      <c r="K135" s="46">
        <v>2600000</v>
      </c>
      <c r="L135" s="47">
        <v>3960000</v>
      </c>
      <c r="M135" s="48">
        <f t="shared" ref="M135:M139" si="50">K135+L135</f>
        <v>6560000</v>
      </c>
      <c r="N135" s="49">
        <f t="shared" ref="N135:N141" si="51">J135+M135</f>
        <v>6560000</v>
      </c>
      <c r="O135" s="151"/>
      <c r="P135" s="45">
        <v>0</v>
      </c>
      <c r="Q135" s="46">
        <v>5000000</v>
      </c>
      <c r="R135" s="47">
        <v>3860000</v>
      </c>
      <c r="S135" s="48">
        <f t="shared" ref="S135:S139" si="52">Q135+R135</f>
        <v>8860000</v>
      </c>
      <c r="T135" s="49">
        <f t="shared" ref="T135:T141" si="53">P135+S135</f>
        <v>8860000</v>
      </c>
      <c r="U135" s="1">
        <f t="shared" si="28"/>
        <v>2300000</v>
      </c>
    </row>
    <row r="136" spans="1:21" hidden="1">
      <c r="A136" s="4" t="s">
        <v>12</v>
      </c>
      <c r="B136" s="61">
        <v>6220</v>
      </c>
      <c r="C136" s="62" t="s">
        <v>130</v>
      </c>
      <c r="D136" s="86">
        <v>0</v>
      </c>
      <c r="E136" s="87">
        <v>3000000</v>
      </c>
      <c r="F136" s="88">
        <v>0</v>
      </c>
      <c r="G136" s="89">
        <f t="shared" si="41"/>
        <v>3000000</v>
      </c>
      <c r="H136" s="90">
        <f t="shared" si="29"/>
        <v>3000000</v>
      </c>
      <c r="I136" s="155"/>
      <c r="J136" s="86">
        <v>0</v>
      </c>
      <c r="K136" s="87">
        <v>2900000</v>
      </c>
      <c r="L136" s="88">
        <v>0</v>
      </c>
      <c r="M136" s="89">
        <f t="shared" si="50"/>
        <v>2900000</v>
      </c>
      <c r="N136" s="90">
        <f t="shared" si="51"/>
        <v>2900000</v>
      </c>
      <c r="O136" s="147"/>
      <c r="P136" s="45">
        <v>0</v>
      </c>
      <c r="Q136" s="46">
        <v>3500000</v>
      </c>
      <c r="R136" s="47">
        <v>0</v>
      </c>
      <c r="S136" s="89">
        <f t="shared" si="52"/>
        <v>3500000</v>
      </c>
      <c r="T136" s="90">
        <f t="shared" si="53"/>
        <v>3500000</v>
      </c>
      <c r="U136" s="1">
        <f t="shared" si="28"/>
        <v>600000</v>
      </c>
    </row>
    <row r="137" spans="1:21" hidden="1">
      <c r="A137" s="4" t="s">
        <v>12</v>
      </c>
      <c r="B137" s="61">
        <v>4230</v>
      </c>
      <c r="C137" s="62" t="s">
        <v>131</v>
      </c>
      <c r="D137" s="86">
        <v>0</v>
      </c>
      <c r="E137" s="87">
        <v>500000</v>
      </c>
      <c r="F137" s="88">
        <v>0</v>
      </c>
      <c r="G137" s="89">
        <f t="shared" si="41"/>
        <v>500000</v>
      </c>
      <c r="H137" s="90">
        <f t="shared" si="29"/>
        <v>500000</v>
      </c>
      <c r="I137" s="147"/>
      <c r="J137" s="45">
        <v>0</v>
      </c>
      <c r="K137" s="46">
        <v>500000</v>
      </c>
      <c r="L137" s="47">
        <v>0</v>
      </c>
      <c r="M137" s="48">
        <f t="shared" si="50"/>
        <v>500000</v>
      </c>
      <c r="N137" s="49">
        <f t="shared" si="51"/>
        <v>500000</v>
      </c>
      <c r="O137" s="151"/>
      <c r="P137" s="45">
        <v>0</v>
      </c>
      <c r="Q137" s="46">
        <v>1000000</v>
      </c>
      <c r="R137" s="47">
        <v>0</v>
      </c>
      <c r="S137" s="48">
        <f t="shared" si="52"/>
        <v>1000000</v>
      </c>
      <c r="T137" s="49">
        <f t="shared" si="53"/>
        <v>1000000</v>
      </c>
      <c r="U137" s="1">
        <f t="shared" si="28"/>
        <v>500000</v>
      </c>
    </row>
    <row r="138" spans="1:21" hidden="1">
      <c r="A138" s="4"/>
      <c r="B138" s="9">
        <v>57</v>
      </c>
      <c r="C138" s="52" t="s">
        <v>132</v>
      </c>
      <c r="D138" s="25">
        <v>157000</v>
      </c>
      <c r="E138" s="42">
        <v>1000</v>
      </c>
      <c r="F138" s="13">
        <v>0</v>
      </c>
      <c r="G138" s="14">
        <f t="shared" si="41"/>
        <v>1000</v>
      </c>
      <c r="H138" s="15">
        <f t="shared" si="29"/>
        <v>158000</v>
      </c>
      <c r="I138" s="148"/>
      <c r="J138" s="25">
        <v>161000</v>
      </c>
      <c r="K138" s="12">
        <v>1000</v>
      </c>
      <c r="L138" s="13">
        <v>0</v>
      </c>
      <c r="M138" s="14">
        <f t="shared" si="50"/>
        <v>1000</v>
      </c>
      <c r="N138" s="15">
        <f t="shared" si="51"/>
        <v>162000</v>
      </c>
      <c r="O138" s="148"/>
      <c r="P138" s="25">
        <v>171000</v>
      </c>
      <c r="Q138" s="12">
        <v>1000</v>
      </c>
      <c r="R138" s="13">
        <v>0</v>
      </c>
      <c r="S138" s="14">
        <f t="shared" si="52"/>
        <v>1000</v>
      </c>
      <c r="T138" s="15">
        <f t="shared" si="53"/>
        <v>172000</v>
      </c>
      <c r="U138" s="1">
        <f t="shared" si="28"/>
        <v>10000</v>
      </c>
    </row>
    <row r="139" spans="1:21" hidden="1">
      <c r="A139" s="4" t="s">
        <v>12</v>
      </c>
      <c r="B139" s="63">
        <v>8220</v>
      </c>
      <c r="C139" s="64" t="s">
        <v>133</v>
      </c>
      <c r="D139" s="65">
        <v>157000</v>
      </c>
      <c r="E139" s="57">
        <v>1000</v>
      </c>
      <c r="F139" s="66">
        <v>0</v>
      </c>
      <c r="G139" s="73">
        <f t="shared" si="41"/>
        <v>1000</v>
      </c>
      <c r="H139" s="74">
        <f t="shared" si="29"/>
        <v>158000</v>
      </c>
      <c r="I139" s="152"/>
      <c r="J139" s="65">
        <v>161000</v>
      </c>
      <c r="K139" s="57">
        <v>1000</v>
      </c>
      <c r="L139" s="66">
        <v>0</v>
      </c>
      <c r="M139" s="73">
        <f t="shared" si="50"/>
        <v>1000</v>
      </c>
      <c r="N139" s="74">
        <f t="shared" si="51"/>
        <v>162000</v>
      </c>
      <c r="O139" s="152"/>
      <c r="P139" s="65">
        <v>171000</v>
      </c>
      <c r="Q139" s="57">
        <v>1000</v>
      </c>
      <c r="R139" s="66">
        <v>0</v>
      </c>
      <c r="S139" s="73">
        <f t="shared" si="52"/>
        <v>1000</v>
      </c>
      <c r="T139" s="74">
        <f t="shared" si="53"/>
        <v>172000</v>
      </c>
      <c r="U139" s="1">
        <f t="shared" si="28"/>
        <v>10000</v>
      </c>
    </row>
    <row r="140" spans="1:21" hidden="1">
      <c r="A140" s="4"/>
      <c r="B140" s="9">
        <v>63</v>
      </c>
      <c r="C140" s="77" t="s">
        <v>134</v>
      </c>
      <c r="D140" s="25">
        <v>585900</v>
      </c>
      <c r="E140" s="12">
        <v>7000</v>
      </c>
      <c r="F140" s="12">
        <v>0</v>
      </c>
      <c r="G140" s="14">
        <f>E140+F140</f>
        <v>7000</v>
      </c>
      <c r="H140" s="91">
        <f t="shared" si="29"/>
        <v>592900</v>
      </c>
      <c r="I140" s="148"/>
      <c r="J140" s="25">
        <v>593900</v>
      </c>
      <c r="K140" s="12">
        <v>6000</v>
      </c>
      <c r="L140" s="13">
        <v>0</v>
      </c>
      <c r="M140" s="14">
        <f>K140+L140</f>
        <v>6000</v>
      </c>
      <c r="N140" s="15">
        <f t="shared" si="51"/>
        <v>599900</v>
      </c>
      <c r="O140" s="148"/>
      <c r="P140" s="25">
        <v>596900</v>
      </c>
      <c r="Q140" s="12">
        <v>7500</v>
      </c>
      <c r="R140" s="13">
        <v>0</v>
      </c>
      <c r="S140" s="14">
        <f>Q140+R140</f>
        <v>7500</v>
      </c>
      <c r="T140" s="15">
        <f t="shared" si="53"/>
        <v>604400</v>
      </c>
      <c r="U140" s="1">
        <f t="shared" si="28"/>
        <v>4500</v>
      </c>
    </row>
    <row r="141" spans="1:21" hidden="1">
      <c r="A141" s="4"/>
      <c r="B141" s="53">
        <v>3320</v>
      </c>
      <c r="C141" s="54" t="s">
        <v>135</v>
      </c>
      <c r="D141" s="45">
        <v>193000</v>
      </c>
      <c r="E141" s="46">
        <v>2000</v>
      </c>
      <c r="F141" s="46">
        <v>0</v>
      </c>
      <c r="G141" s="48">
        <f>E141+F141</f>
        <v>2000</v>
      </c>
      <c r="H141" s="92">
        <f t="shared" si="29"/>
        <v>195000</v>
      </c>
      <c r="I141" s="151"/>
      <c r="J141" s="45">
        <v>195000</v>
      </c>
      <c r="K141" s="46">
        <v>2000</v>
      </c>
      <c r="L141" s="46">
        <v>0</v>
      </c>
      <c r="M141" s="48">
        <f>K141+L141</f>
        <v>2000</v>
      </c>
      <c r="N141" s="92">
        <f t="shared" si="51"/>
        <v>197000</v>
      </c>
      <c r="O141" s="151"/>
      <c r="P141" s="45">
        <v>196000</v>
      </c>
      <c r="Q141" s="46">
        <v>2000</v>
      </c>
      <c r="R141" s="46">
        <v>0</v>
      </c>
      <c r="S141" s="48">
        <f>Q141+R141</f>
        <v>2000</v>
      </c>
      <c r="T141" s="92">
        <f t="shared" si="53"/>
        <v>198000</v>
      </c>
      <c r="U141" s="1">
        <f t="shared" si="28"/>
        <v>1000</v>
      </c>
    </row>
    <row r="142" spans="1:21" hidden="1">
      <c r="A142" s="4"/>
      <c r="B142" s="53">
        <v>3330</v>
      </c>
      <c r="C142" s="54" t="s">
        <v>136</v>
      </c>
      <c r="D142" s="45">
        <v>193700</v>
      </c>
      <c r="E142" s="46">
        <v>2000</v>
      </c>
      <c r="F142" s="46">
        <v>0</v>
      </c>
      <c r="G142" s="48">
        <f t="shared" ref="G142:G157" si="54">E142+F142</f>
        <v>2000</v>
      </c>
      <c r="H142" s="92">
        <f>D142+G142</f>
        <v>195700</v>
      </c>
      <c r="I142" s="151"/>
      <c r="J142" s="45">
        <v>194200</v>
      </c>
      <c r="K142" s="46">
        <v>2000</v>
      </c>
      <c r="L142" s="46">
        <v>0</v>
      </c>
      <c r="M142" s="48">
        <f t="shared" ref="M142:M157" si="55">K142+L142</f>
        <v>2000</v>
      </c>
      <c r="N142" s="92">
        <f>J142+M142</f>
        <v>196200</v>
      </c>
      <c r="O142" s="151"/>
      <c r="P142" s="45">
        <v>195200</v>
      </c>
      <c r="Q142" s="46">
        <v>2000</v>
      </c>
      <c r="R142" s="46">
        <v>0</v>
      </c>
      <c r="S142" s="48">
        <f t="shared" ref="S142:S157" si="56">Q142+R142</f>
        <v>2000</v>
      </c>
      <c r="T142" s="92">
        <f>P142+S142</f>
        <v>197200</v>
      </c>
      <c r="U142" s="1">
        <f t="shared" si="28"/>
        <v>1000</v>
      </c>
    </row>
    <row r="143" spans="1:21" hidden="1">
      <c r="A143" s="4"/>
      <c r="B143" s="53">
        <v>3340</v>
      </c>
      <c r="C143" s="54" t="s">
        <v>137</v>
      </c>
      <c r="D143" s="45">
        <v>129000</v>
      </c>
      <c r="E143" s="46">
        <v>2000</v>
      </c>
      <c r="F143" s="46">
        <v>0</v>
      </c>
      <c r="G143" s="48">
        <f t="shared" si="54"/>
        <v>2000</v>
      </c>
      <c r="H143" s="92">
        <f t="shared" si="29"/>
        <v>131000</v>
      </c>
      <c r="I143" s="151"/>
      <c r="J143" s="45">
        <v>134000</v>
      </c>
      <c r="K143" s="46">
        <v>2000</v>
      </c>
      <c r="L143" s="46">
        <v>0</v>
      </c>
      <c r="M143" s="48">
        <f t="shared" si="55"/>
        <v>2000</v>
      </c>
      <c r="N143" s="92">
        <f t="shared" ref="N143:N179" si="57">J143+M143</f>
        <v>136000</v>
      </c>
      <c r="O143" s="151"/>
      <c r="P143" s="45">
        <v>135000</v>
      </c>
      <c r="Q143" s="46">
        <v>2000</v>
      </c>
      <c r="R143" s="46">
        <v>0</v>
      </c>
      <c r="S143" s="48">
        <f t="shared" si="56"/>
        <v>2000</v>
      </c>
      <c r="T143" s="92">
        <f t="shared" ref="T143:T178" si="58">P143+S143</f>
        <v>137000</v>
      </c>
      <c r="U143" s="1">
        <f t="shared" si="28"/>
        <v>1000</v>
      </c>
    </row>
    <row r="144" spans="1:21" hidden="1">
      <c r="A144" s="4"/>
      <c r="B144" s="53">
        <v>3360</v>
      </c>
      <c r="C144" s="54" t="s">
        <v>138</v>
      </c>
      <c r="D144" s="65">
        <v>70200</v>
      </c>
      <c r="E144" s="57">
        <v>1000</v>
      </c>
      <c r="F144" s="57">
        <v>0</v>
      </c>
      <c r="G144" s="73">
        <f t="shared" si="54"/>
        <v>1000</v>
      </c>
      <c r="H144" s="93">
        <f t="shared" si="29"/>
        <v>71200</v>
      </c>
      <c r="I144" s="152"/>
      <c r="J144" s="65">
        <v>70700</v>
      </c>
      <c r="K144" s="57">
        <v>0</v>
      </c>
      <c r="L144" s="57">
        <v>0</v>
      </c>
      <c r="M144" s="73">
        <f t="shared" si="55"/>
        <v>0</v>
      </c>
      <c r="N144" s="93">
        <f t="shared" si="57"/>
        <v>70700</v>
      </c>
      <c r="O144" s="152"/>
      <c r="P144" s="65">
        <v>70700</v>
      </c>
      <c r="Q144" s="57">
        <v>1500</v>
      </c>
      <c r="R144" s="57">
        <v>0</v>
      </c>
      <c r="S144" s="73">
        <f t="shared" si="56"/>
        <v>1500</v>
      </c>
      <c r="T144" s="93">
        <f t="shared" si="58"/>
        <v>72200</v>
      </c>
      <c r="U144" s="1">
        <f t="shared" si="28"/>
        <v>1500</v>
      </c>
    </row>
    <row r="145" spans="1:21" hidden="1">
      <c r="A145" s="4" t="s">
        <v>12</v>
      </c>
      <c r="B145" s="9">
        <v>66</v>
      </c>
      <c r="C145" s="52" t="s">
        <v>139</v>
      </c>
      <c r="D145" s="25">
        <v>116000</v>
      </c>
      <c r="E145" s="42">
        <v>2000</v>
      </c>
      <c r="F145" s="13">
        <v>0</v>
      </c>
      <c r="G145" s="14">
        <f t="shared" si="54"/>
        <v>2000</v>
      </c>
      <c r="H145" s="15">
        <f t="shared" si="29"/>
        <v>118000</v>
      </c>
      <c r="I145" s="148"/>
      <c r="J145" s="25">
        <v>117500</v>
      </c>
      <c r="K145" s="12">
        <v>2000</v>
      </c>
      <c r="L145" s="13">
        <v>0</v>
      </c>
      <c r="M145" s="14">
        <f t="shared" si="55"/>
        <v>2000</v>
      </c>
      <c r="N145" s="15">
        <f t="shared" si="57"/>
        <v>119500</v>
      </c>
      <c r="O145" s="148"/>
      <c r="P145" s="25">
        <v>120500</v>
      </c>
      <c r="Q145" s="12">
        <v>2000</v>
      </c>
      <c r="R145" s="13">
        <v>0</v>
      </c>
      <c r="S145" s="14">
        <f t="shared" si="56"/>
        <v>2000</v>
      </c>
      <c r="T145" s="15">
        <f t="shared" si="58"/>
        <v>122500</v>
      </c>
      <c r="U145" s="1">
        <f t="shared" si="28"/>
        <v>3000</v>
      </c>
    </row>
    <row r="146" spans="1:21" hidden="1">
      <c r="A146" s="4"/>
      <c r="B146" s="63">
        <v>3320</v>
      </c>
      <c r="C146" s="64" t="s">
        <v>140</v>
      </c>
      <c r="D146" s="65">
        <v>116000</v>
      </c>
      <c r="E146" s="57">
        <v>2000</v>
      </c>
      <c r="F146" s="66">
        <v>0</v>
      </c>
      <c r="G146" s="73">
        <f t="shared" si="54"/>
        <v>2000</v>
      </c>
      <c r="H146" s="74">
        <f t="shared" si="29"/>
        <v>118000</v>
      </c>
      <c r="I146" s="152"/>
      <c r="J146" s="65">
        <v>117500</v>
      </c>
      <c r="K146" s="57">
        <v>2000</v>
      </c>
      <c r="L146" s="66">
        <v>0</v>
      </c>
      <c r="M146" s="73">
        <f t="shared" si="55"/>
        <v>2000</v>
      </c>
      <c r="N146" s="74">
        <f t="shared" si="57"/>
        <v>119500</v>
      </c>
      <c r="O146" s="152"/>
      <c r="P146" s="65">
        <v>120500</v>
      </c>
      <c r="Q146" s="57">
        <v>2000</v>
      </c>
      <c r="R146" s="66">
        <v>0</v>
      </c>
      <c r="S146" s="73">
        <f t="shared" si="56"/>
        <v>2000</v>
      </c>
      <c r="T146" s="74">
        <f t="shared" si="58"/>
        <v>122500</v>
      </c>
      <c r="U146" s="1">
        <f t="shared" si="28"/>
        <v>3000</v>
      </c>
    </row>
    <row r="147" spans="1:21" hidden="1">
      <c r="A147" s="4" t="s">
        <v>12</v>
      </c>
      <c r="B147" s="9">
        <v>67</v>
      </c>
      <c r="C147" s="52" t="s">
        <v>141</v>
      </c>
      <c r="D147" s="25">
        <v>57768.66</v>
      </c>
      <c r="E147" s="42">
        <v>2000</v>
      </c>
      <c r="F147" s="13">
        <v>0</v>
      </c>
      <c r="G147" s="14">
        <f t="shared" si="54"/>
        <v>2000</v>
      </c>
      <c r="H147" s="15">
        <f t="shared" si="29"/>
        <v>59768.66</v>
      </c>
      <c r="I147" s="148"/>
      <c r="J147" s="25">
        <v>58800</v>
      </c>
      <c r="K147" s="12">
        <v>2000</v>
      </c>
      <c r="L147" s="13">
        <v>0</v>
      </c>
      <c r="M147" s="14">
        <f t="shared" si="55"/>
        <v>2000</v>
      </c>
      <c r="N147" s="15">
        <f t="shared" si="57"/>
        <v>60800</v>
      </c>
      <c r="O147" s="148"/>
      <c r="P147" s="25">
        <v>59800</v>
      </c>
      <c r="Q147" s="12">
        <v>2000</v>
      </c>
      <c r="R147" s="13">
        <v>0</v>
      </c>
      <c r="S147" s="14">
        <f t="shared" si="56"/>
        <v>2000</v>
      </c>
      <c r="T147" s="15">
        <f t="shared" si="58"/>
        <v>61800</v>
      </c>
      <c r="U147" s="1">
        <f t="shared" si="28"/>
        <v>1000</v>
      </c>
    </row>
    <row r="148" spans="1:21" hidden="1">
      <c r="A148" s="4"/>
      <c r="B148" s="63">
        <v>1110</v>
      </c>
      <c r="C148" s="64" t="s">
        <v>19</v>
      </c>
      <c r="D148" s="65">
        <v>57768.66</v>
      </c>
      <c r="E148" s="57">
        <v>2000</v>
      </c>
      <c r="F148" s="66">
        <v>0</v>
      </c>
      <c r="G148" s="73">
        <f t="shared" si="54"/>
        <v>2000</v>
      </c>
      <c r="H148" s="74">
        <f t="shared" si="29"/>
        <v>59768.66</v>
      </c>
      <c r="I148" s="152"/>
      <c r="J148" s="65">
        <v>58800</v>
      </c>
      <c r="K148" s="57">
        <v>2000</v>
      </c>
      <c r="L148" s="66">
        <v>0</v>
      </c>
      <c r="M148" s="73">
        <f t="shared" si="55"/>
        <v>2000</v>
      </c>
      <c r="N148" s="74">
        <f t="shared" si="57"/>
        <v>60800</v>
      </c>
      <c r="O148" s="152"/>
      <c r="P148" s="65">
        <v>59800</v>
      </c>
      <c r="Q148" s="57">
        <v>2000</v>
      </c>
      <c r="R148" s="66">
        <v>0</v>
      </c>
      <c r="S148" s="73">
        <f t="shared" si="56"/>
        <v>2000</v>
      </c>
      <c r="T148" s="74">
        <f t="shared" si="58"/>
        <v>61800</v>
      </c>
      <c r="U148" s="1">
        <f t="shared" si="28"/>
        <v>1000</v>
      </c>
    </row>
    <row r="149" spans="1:21" hidden="1">
      <c r="A149" s="4"/>
      <c r="B149" s="9">
        <v>73</v>
      </c>
      <c r="C149" s="52" t="s">
        <v>142</v>
      </c>
      <c r="D149" s="25">
        <v>136000</v>
      </c>
      <c r="E149" s="42">
        <v>1500</v>
      </c>
      <c r="F149" s="13">
        <v>0</v>
      </c>
      <c r="G149" s="14">
        <f t="shared" si="54"/>
        <v>1500</v>
      </c>
      <c r="H149" s="15">
        <f t="shared" si="29"/>
        <v>137500</v>
      </c>
      <c r="I149" s="148"/>
      <c r="J149" s="25">
        <v>136000</v>
      </c>
      <c r="K149" s="12">
        <v>1500</v>
      </c>
      <c r="L149" s="13">
        <v>0</v>
      </c>
      <c r="M149" s="14">
        <f t="shared" si="55"/>
        <v>1500</v>
      </c>
      <c r="N149" s="15">
        <f t="shared" si="57"/>
        <v>137500</v>
      </c>
      <c r="O149" s="148"/>
      <c r="P149" s="25">
        <v>136000</v>
      </c>
      <c r="Q149" s="12">
        <v>1500</v>
      </c>
      <c r="R149" s="13">
        <v>0</v>
      </c>
      <c r="S149" s="14">
        <f t="shared" si="56"/>
        <v>1500</v>
      </c>
      <c r="T149" s="15">
        <f t="shared" si="58"/>
        <v>137500</v>
      </c>
      <c r="U149" s="1">
        <f t="shared" si="28"/>
        <v>0</v>
      </c>
    </row>
    <row r="150" spans="1:21" hidden="1">
      <c r="A150" s="4" t="s">
        <v>12</v>
      </c>
      <c r="B150" s="53">
        <v>1610</v>
      </c>
      <c r="C150" s="54" t="s">
        <v>19</v>
      </c>
      <c r="D150" s="45">
        <v>136000</v>
      </c>
      <c r="E150" s="46">
        <v>1500</v>
      </c>
      <c r="F150" s="47">
        <v>0</v>
      </c>
      <c r="G150" s="48">
        <f t="shared" si="54"/>
        <v>1500</v>
      </c>
      <c r="H150" s="49">
        <f t="shared" si="29"/>
        <v>137500</v>
      </c>
      <c r="I150" s="151"/>
      <c r="J150" s="45">
        <v>136000</v>
      </c>
      <c r="K150" s="46">
        <v>1500</v>
      </c>
      <c r="L150" s="47">
        <v>0</v>
      </c>
      <c r="M150" s="48">
        <f t="shared" si="55"/>
        <v>1500</v>
      </c>
      <c r="N150" s="49">
        <f t="shared" si="57"/>
        <v>137500</v>
      </c>
      <c r="O150" s="151"/>
      <c r="P150" s="45">
        <v>136000</v>
      </c>
      <c r="Q150" s="46">
        <v>1500</v>
      </c>
      <c r="R150" s="47">
        <v>0</v>
      </c>
      <c r="S150" s="48">
        <f t="shared" si="56"/>
        <v>1500</v>
      </c>
      <c r="T150" s="49">
        <f t="shared" si="58"/>
        <v>137500</v>
      </c>
      <c r="U150" s="1">
        <f t="shared" si="28"/>
        <v>0</v>
      </c>
    </row>
    <row r="151" spans="1:21" hidden="1">
      <c r="A151" s="4"/>
      <c r="B151" s="63">
        <v>1620</v>
      </c>
      <c r="C151" s="64" t="s">
        <v>143</v>
      </c>
      <c r="D151" s="65">
        <v>0</v>
      </c>
      <c r="E151" s="57">
        <v>0</v>
      </c>
      <c r="F151" s="66">
        <v>0</v>
      </c>
      <c r="G151" s="73">
        <f t="shared" si="54"/>
        <v>0</v>
      </c>
      <c r="H151" s="74">
        <f t="shared" si="29"/>
        <v>0</v>
      </c>
      <c r="I151" s="152"/>
      <c r="J151" s="65">
        <v>0</v>
      </c>
      <c r="K151" s="57">
        <v>0</v>
      </c>
      <c r="L151" s="66">
        <v>0</v>
      </c>
      <c r="M151" s="73">
        <f t="shared" si="55"/>
        <v>0</v>
      </c>
      <c r="N151" s="74">
        <f t="shared" si="57"/>
        <v>0</v>
      </c>
      <c r="O151" s="152"/>
      <c r="P151" s="65">
        <v>0</v>
      </c>
      <c r="Q151" s="57">
        <v>0</v>
      </c>
      <c r="R151" s="66">
        <v>0</v>
      </c>
      <c r="S151" s="73">
        <f t="shared" si="56"/>
        <v>0</v>
      </c>
      <c r="T151" s="74">
        <f t="shared" si="58"/>
        <v>0</v>
      </c>
      <c r="U151" s="1">
        <f t="shared" si="28"/>
        <v>0</v>
      </c>
    </row>
    <row r="152" spans="1:21" ht="13.5" hidden="1" customHeight="1">
      <c r="A152" s="4" t="s">
        <v>12</v>
      </c>
      <c r="B152" s="9">
        <v>76</v>
      </c>
      <c r="C152" s="94" t="s">
        <v>144</v>
      </c>
      <c r="D152" s="25">
        <v>157600</v>
      </c>
      <c r="E152" s="42">
        <v>3000</v>
      </c>
      <c r="F152" s="13">
        <v>0</v>
      </c>
      <c r="G152" s="14">
        <f t="shared" si="54"/>
        <v>3000</v>
      </c>
      <c r="H152" s="15">
        <f t="shared" si="29"/>
        <v>160600</v>
      </c>
      <c r="I152" s="148"/>
      <c r="J152" s="25">
        <v>158600</v>
      </c>
      <c r="K152" s="12">
        <v>3000</v>
      </c>
      <c r="L152" s="13">
        <v>0</v>
      </c>
      <c r="M152" s="14">
        <f t="shared" si="55"/>
        <v>3000</v>
      </c>
      <c r="N152" s="15">
        <f t="shared" si="57"/>
        <v>161600</v>
      </c>
      <c r="O152" s="148"/>
      <c r="P152" s="25">
        <v>158600</v>
      </c>
      <c r="Q152" s="12">
        <v>3000</v>
      </c>
      <c r="R152" s="13">
        <v>0</v>
      </c>
      <c r="S152" s="14">
        <f t="shared" si="56"/>
        <v>3000</v>
      </c>
      <c r="T152" s="15">
        <f t="shared" si="58"/>
        <v>161600</v>
      </c>
      <c r="U152" s="1">
        <f t="shared" si="28"/>
        <v>0</v>
      </c>
    </row>
    <row r="153" spans="1:21" hidden="1">
      <c r="A153" s="4"/>
      <c r="B153" s="63">
        <v>1110</v>
      </c>
      <c r="C153" s="64" t="s">
        <v>19</v>
      </c>
      <c r="D153" s="65">
        <v>157600</v>
      </c>
      <c r="E153" s="57">
        <v>3000</v>
      </c>
      <c r="F153" s="66">
        <v>0</v>
      </c>
      <c r="G153" s="73">
        <f t="shared" si="54"/>
        <v>3000</v>
      </c>
      <c r="H153" s="74">
        <f t="shared" si="29"/>
        <v>160600</v>
      </c>
      <c r="I153" s="152"/>
      <c r="J153" s="65">
        <v>158600</v>
      </c>
      <c r="K153" s="57">
        <v>3000</v>
      </c>
      <c r="L153" s="66">
        <v>0</v>
      </c>
      <c r="M153" s="73">
        <f t="shared" si="55"/>
        <v>3000</v>
      </c>
      <c r="N153" s="74">
        <f t="shared" si="57"/>
        <v>161600</v>
      </c>
      <c r="O153" s="152"/>
      <c r="P153" s="65">
        <v>158600</v>
      </c>
      <c r="Q153" s="57">
        <v>3000</v>
      </c>
      <c r="R153" s="66">
        <v>0</v>
      </c>
      <c r="S153" s="73">
        <f t="shared" si="56"/>
        <v>3000</v>
      </c>
      <c r="T153" s="74">
        <f t="shared" si="58"/>
        <v>161600</v>
      </c>
      <c r="U153" s="1">
        <f t="shared" si="28"/>
        <v>0</v>
      </c>
    </row>
    <row r="154" spans="1:21" hidden="1">
      <c r="A154" s="4" t="s">
        <v>12</v>
      </c>
      <c r="B154" s="9">
        <v>77</v>
      </c>
      <c r="C154" s="52" t="s">
        <v>145</v>
      </c>
      <c r="D154" s="25">
        <v>77000</v>
      </c>
      <c r="E154" s="42">
        <v>1000</v>
      </c>
      <c r="F154" s="13">
        <v>0</v>
      </c>
      <c r="G154" s="14">
        <f t="shared" si="54"/>
        <v>1000</v>
      </c>
      <c r="H154" s="15">
        <f t="shared" si="29"/>
        <v>78000</v>
      </c>
      <c r="I154" s="148"/>
      <c r="J154" s="25">
        <v>77500</v>
      </c>
      <c r="K154" s="12">
        <v>1000</v>
      </c>
      <c r="L154" s="13">
        <v>0</v>
      </c>
      <c r="M154" s="14">
        <f t="shared" si="55"/>
        <v>1000</v>
      </c>
      <c r="N154" s="15">
        <f t="shared" si="57"/>
        <v>78500</v>
      </c>
      <c r="O154" s="148"/>
      <c r="P154" s="25">
        <v>78000</v>
      </c>
      <c r="Q154" s="12">
        <v>1000</v>
      </c>
      <c r="R154" s="13">
        <v>0</v>
      </c>
      <c r="S154" s="14">
        <f t="shared" si="56"/>
        <v>1000</v>
      </c>
      <c r="T154" s="15">
        <f t="shared" si="58"/>
        <v>79000</v>
      </c>
      <c r="U154" s="1">
        <f t="shared" si="28"/>
        <v>500</v>
      </c>
    </row>
    <row r="155" spans="1:21" hidden="1">
      <c r="A155" s="4"/>
      <c r="B155" s="63">
        <v>4120</v>
      </c>
      <c r="C155" s="64" t="s">
        <v>146</v>
      </c>
      <c r="D155" s="65">
        <v>77000</v>
      </c>
      <c r="E155" s="29">
        <v>1000</v>
      </c>
      <c r="F155" s="66">
        <v>0</v>
      </c>
      <c r="G155" s="73">
        <f t="shared" si="54"/>
        <v>1000</v>
      </c>
      <c r="H155" s="74">
        <f t="shared" si="29"/>
        <v>78000</v>
      </c>
      <c r="I155" s="152"/>
      <c r="J155" s="65">
        <v>77500</v>
      </c>
      <c r="K155" s="57">
        <v>1000</v>
      </c>
      <c r="L155" s="66">
        <v>0</v>
      </c>
      <c r="M155" s="73">
        <f t="shared" si="55"/>
        <v>1000</v>
      </c>
      <c r="N155" s="74">
        <f t="shared" si="57"/>
        <v>78500</v>
      </c>
      <c r="O155" s="152"/>
      <c r="P155" s="65">
        <v>78000</v>
      </c>
      <c r="Q155" s="57">
        <v>1000</v>
      </c>
      <c r="R155" s="66">
        <v>0</v>
      </c>
      <c r="S155" s="73">
        <f t="shared" si="56"/>
        <v>1000</v>
      </c>
      <c r="T155" s="74">
        <f t="shared" si="58"/>
        <v>79000</v>
      </c>
      <c r="U155" s="1">
        <f t="shared" si="28"/>
        <v>500</v>
      </c>
    </row>
    <row r="156" spans="1:21" hidden="1">
      <c r="A156" s="4" t="s">
        <v>12</v>
      </c>
      <c r="B156" s="9">
        <v>82</v>
      </c>
      <c r="C156" s="52" t="s">
        <v>147</v>
      </c>
      <c r="D156" s="25">
        <v>12700</v>
      </c>
      <c r="E156" s="12">
        <v>1000</v>
      </c>
      <c r="F156" s="13">
        <v>0</v>
      </c>
      <c r="G156" s="14">
        <f t="shared" si="54"/>
        <v>1000</v>
      </c>
      <c r="H156" s="15">
        <f t="shared" si="29"/>
        <v>13700</v>
      </c>
      <c r="I156" s="148"/>
      <c r="J156" s="25">
        <v>12700</v>
      </c>
      <c r="K156" s="12">
        <v>1000</v>
      </c>
      <c r="L156" s="12">
        <v>0</v>
      </c>
      <c r="M156" s="14">
        <f t="shared" si="55"/>
        <v>1000</v>
      </c>
      <c r="N156" s="15">
        <f t="shared" si="57"/>
        <v>13700</v>
      </c>
      <c r="O156" s="148"/>
      <c r="P156" s="25">
        <v>13000</v>
      </c>
      <c r="Q156" s="12">
        <v>1000</v>
      </c>
      <c r="R156" s="12">
        <v>0</v>
      </c>
      <c r="S156" s="14">
        <f t="shared" si="56"/>
        <v>1000</v>
      </c>
      <c r="T156" s="15">
        <f t="shared" si="58"/>
        <v>14000</v>
      </c>
      <c r="U156" s="1">
        <f t="shared" si="28"/>
        <v>300</v>
      </c>
    </row>
    <row r="157" spans="1:21" hidden="1">
      <c r="A157" s="4"/>
      <c r="B157" s="63">
        <v>1110</v>
      </c>
      <c r="C157" s="64" t="s">
        <v>19</v>
      </c>
      <c r="D157" s="65">
        <v>12700</v>
      </c>
      <c r="E157" s="57">
        <v>1000</v>
      </c>
      <c r="F157" s="66">
        <v>0</v>
      </c>
      <c r="G157" s="73">
        <f t="shared" si="54"/>
        <v>1000</v>
      </c>
      <c r="H157" s="74">
        <f t="shared" si="29"/>
        <v>13700</v>
      </c>
      <c r="I157" s="152"/>
      <c r="J157" s="65">
        <v>12700</v>
      </c>
      <c r="K157" s="57">
        <v>1000</v>
      </c>
      <c r="L157" s="87">
        <v>0</v>
      </c>
      <c r="M157" s="73">
        <f t="shared" si="55"/>
        <v>1000</v>
      </c>
      <c r="N157" s="74">
        <f t="shared" si="57"/>
        <v>13700</v>
      </c>
      <c r="O157" s="152"/>
      <c r="P157" s="65">
        <v>13000</v>
      </c>
      <c r="Q157" s="57">
        <v>1000</v>
      </c>
      <c r="R157" s="87">
        <v>0</v>
      </c>
      <c r="S157" s="73">
        <f t="shared" si="56"/>
        <v>1000</v>
      </c>
      <c r="T157" s="74">
        <f t="shared" si="58"/>
        <v>14000</v>
      </c>
      <c r="U157" s="1">
        <f t="shared" si="28"/>
        <v>300</v>
      </c>
    </row>
    <row r="158" spans="1:21" hidden="1">
      <c r="A158" s="4" t="s">
        <v>12</v>
      </c>
      <c r="B158" s="9">
        <v>87</v>
      </c>
      <c r="C158" s="52" t="s">
        <v>148</v>
      </c>
      <c r="D158" s="25">
        <v>4790923</v>
      </c>
      <c r="E158" s="12">
        <v>1352500</v>
      </c>
      <c r="F158" s="13">
        <v>256776</v>
      </c>
      <c r="G158" s="14">
        <f>E158+F158</f>
        <v>1609276</v>
      </c>
      <c r="H158" s="15">
        <f t="shared" si="29"/>
        <v>6400199</v>
      </c>
      <c r="I158" s="148"/>
      <c r="J158" s="25">
        <v>4836123</v>
      </c>
      <c r="K158" s="12">
        <v>1337153</v>
      </c>
      <c r="L158" s="42">
        <v>243000</v>
      </c>
      <c r="M158" s="83">
        <f>K158+L158</f>
        <v>1580153</v>
      </c>
      <c r="N158" s="83">
        <f t="shared" si="57"/>
        <v>6416276</v>
      </c>
      <c r="O158" s="160"/>
      <c r="P158" s="25">
        <v>4891823</v>
      </c>
      <c r="Q158" s="12">
        <v>1230800</v>
      </c>
      <c r="R158" s="42">
        <v>243000</v>
      </c>
      <c r="S158" s="83">
        <f>Q158+R158</f>
        <v>1473800</v>
      </c>
      <c r="T158" s="83">
        <f t="shared" si="58"/>
        <v>6365623</v>
      </c>
      <c r="U158" s="1">
        <f t="shared" si="28"/>
        <v>-50653</v>
      </c>
    </row>
    <row r="159" spans="1:21" hidden="1">
      <c r="A159" s="4"/>
      <c r="B159" s="53">
        <v>1320</v>
      </c>
      <c r="C159" s="56" t="s">
        <v>149</v>
      </c>
      <c r="D159" s="19">
        <v>200000</v>
      </c>
      <c r="E159" s="46">
        <v>30000</v>
      </c>
      <c r="F159" s="46">
        <v>0</v>
      </c>
      <c r="G159" s="48">
        <f>E159+F159</f>
        <v>30000</v>
      </c>
      <c r="H159" s="48">
        <f t="shared" si="29"/>
        <v>230000</v>
      </c>
      <c r="I159" s="156"/>
      <c r="J159" s="19">
        <v>200000</v>
      </c>
      <c r="K159" s="20">
        <v>30000</v>
      </c>
      <c r="L159" s="46">
        <v>0</v>
      </c>
      <c r="M159" s="48">
        <f>K159+L159</f>
        <v>30000</v>
      </c>
      <c r="N159" s="48">
        <f t="shared" si="57"/>
        <v>230000</v>
      </c>
      <c r="O159" s="156"/>
      <c r="P159" s="19">
        <v>200000</v>
      </c>
      <c r="Q159" s="20">
        <v>30000</v>
      </c>
      <c r="R159" s="46">
        <v>0</v>
      </c>
      <c r="S159" s="48">
        <f>Q159+R159</f>
        <v>30000</v>
      </c>
      <c r="T159" s="48">
        <f t="shared" si="58"/>
        <v>230000</v>
      </c>
      <c r="U159" s="1">
        <f t="shared" si="28"/>
        <v>0</v>
      </c>
    </row>
    <row r="160" spans="1:21" hidden="1">
      <c r="A160" s="4"/>
      <c r="B160" s="53">
        <v>1130</v>
      </c>
      <c r="C160" s="56" t="s">
        <v>150</v>
      </c>
      <c r="D160" s="45">
        <v>58300</v>
      </c>
      <c r="E160" s="46">
        <v>1000</v>
      </c>
      <c r="F160" s="46">
        <v>0</v>
      </c>
      <c r="G160" s="48">
        <f t="shared" ref="G160:G179" si="59">E160+F160</f>
        <v>1000</v>
      </c>
      <c r="H160" s="48">
        <f t="shared" si="29"/>
        <v>59300</v>
      </c>
      <c r="I160" s="157"/>
      <c r="J160" s="45">
        <v>59800</v>
      </c>
      <c r="K160" s="46">
        <v>1000</v>
      </c>
      <c r="L160" s="46">
        <v>0</v>
      </c>
      <c r="M160" s="48">
        <f t="shared" ref="M160:M179" si="60">K160+L160</f>
        <v>1000</v>
      </c>
      <c r="N160" s="48">
        <f t="shared" si="57"/>
        <v>60800</v>
      </c>
      <c r="O160" s="157"/>
      <c r="P160" s="45">
        <v>63300</v>
      </c>
      <c r="Q160" s="46">
        <v>1000</v>
      </c>
      <c r="R160" s="46">
        <v>0</v>
      </c>
      <c r="S160" s="48">
        <f t="shared" ref="S160:S179" si="61">Q160+R160</f>
        <v>1000</v>
      </c>
      <c r="T160" s="48">
        <f t="shared" si="58"/>
        <v>64300</v>
      </c>
      <c r="U160" s="1">
        <f t="shared" si="28"/>
        <v>3500</v>
      </c>
    </row>
    <row r="161" spans="1:21" hidden="1">
      <c r="A161" s="4"/>
      <c r="B161" s="61">
        <v>1120</v>
      </c>
      <c r="C161" s="56" t="s">
        <v>151</v>
      </c>
      <c r="D161" s="45">
        <v>146500</v>
      </c>
      <c r="E161" s="46">
        <v>61000</v>
      </c>
      <c r="F161" s="46">
        <v>13776</v>
      </c>
      <c r="G161" s="48">
        <f t="shared" si="59"/>
        <v>74776</v>
      </c>
      <c r="H161" s="48">
        <f t="shared" si="29"/>
        <v>221276</v>
      </c>
      <c r="I161" s="157"/>
      <c r="J161" s="45">
        <v>146000</v>
      </c>
      <c r="K161" s="46">
        <v>31000</v>
      </c>
      <c r="L161" s="46">
        <v>0</v>
      </c>
      <c r="M161" s="48">
        <f t="shared" si="60"/>
        <v>31000</v>
      </c>
      <c r="N161" s="48">
        <f t="shared" si="57"/>
        <v>177000</v>
      </c>
      <c r="O161" s="157"/>
      <c r="P161" s="45">
        <v>149500</v>
      </c>
      <c r="Q161" s="46">
        <v>61000</v>
      </c>
      <c r="R161" s="46">
        <v>0</v>
      </c>
      <c r="S161" s="48">
        <f t="shared" si="61"/>
        <v>61000</v>
      </c>
      <c r="T161" s="48">
        <f t="shared" si="58"/>
        <v>210500</v>
      </c>
      <c r="U161" s="1">
        <f t="shared" si="28"/>
        <v>33500</v>
      </c>
    </row>
    <row r="162" spans="1:21" hidden="1">
      <c r="A162" s="4"/>
      <c r="B162" s="61">
        <v>5640</v>
      </c>
      <c r="C162" s="56" t="s">
        <v>152</v>
      </c>
      <c r="D162" s="45">
        <v>107000</v>
      </c>
      <c r="E162" s="46">
        <v>17000</v>
      </c>
      <c r="F162" s="46">
        <v>93000</v>
      </c>
      <c r="G162" s="48">
        <f t="shared" si="59"/>
        <v>110000</v>
      </c>
      <c r="H162" s="48">
        <f t="shared" si="29"/>
        <v>217000</v>
      </c>
      <c r="I162" s="157"/>
      <c r="J162" s="45">
        <v>107500</v>
      </c>
      <c r="K162" s="46">
        <v>17000</v>
      </c>
      <c r="L162" s="46">
        <v>93000</v>
      </c>
      <c r="M162" s="48">
        <f t="shared" si="60"/>
        <v>110000</v>
      </c>
      <c r="N162" s="48">
        <f t="shared" si="57"/>
        <v>217500</v>
      </c>
      <c r="O162" s="157"/>
      <c r="P162" s="45">
        <v>107500</v>
      </c>
      <c r="Q162" s="46">
        <v>17000</v>
      </c>
      <c r="R162" s="46">
        <v>93000</v>
      </c>
      <c r="S162" s="48">
        <f t="shared" si="61"/>
        <v>110000</v>
      </c>
      <c r="T162" s="48">
        <f t="shared" si="58"/>
        <v>217500</v>
      </c>
      <c r="U162" s="1">
        <f t="shared" si="28"/>
        <v>0</v>
      </c>
    </row>
    <row r="163" spans="1:21" hidden="1">
      <c r="A163" s="4"/>
      <c r="B163" s="61">
        <v>3310</v>
      </c>
      <c r="C163" s="56" t="s">
        <v>153</v>
      </c>
      <c r="D163" s="45">
        <v>218300</v>
      </c>
      <c r="E163" s="46">
        <v>2000</v>
      </c>
      <c r="F163" s="46">
        <v>0</v>
      </c>
      <c r="G163" s="48">
        <f t="shared" si="59"/>
        <v>2000</v>
      </c>
      <c r="H163" s="48">
        <f t="shared" si="29"/>
        <v>220300</v>
      </c>
      <c r="I163" s="157"/>
      <c r="J163" s="45">
        <v>218400</v>
      </c>
      <c r="K163" s="46">
        <v>2000</v>
      </c>
      <c r="L163" s="46">
        <v>0</v>
      </c>
      <c r="M163" s="48">
        <f t="shared" si="60"/>
        <v>2000</v>
      </c>
      <c r="N163" s="48">
        <f t="shared" si="57"/>
        <v>220400</v>
      </c>
      <c r="O163" s="157"/>
      <c r="P163" s="45">
        <v>228400</v>
      </c>
      <c r="Q163" s="46">
        <v>2000</v>
      </c>
      <c r="R163" s="46">
        <v>0</v>
      </c>
      <c r="S163" s="48">
        <f t="shared" si="61"/>
        <v>2000</v>
      </c>
      <c r="T163" s="48">
        <f t="shared" si="58"/>
        <v>230400</v>
      </c>
      <c r="U163" s="1">
        <f t="shared" si="28"/>
        <v>10000</v>
      </c>
    </row>
    <row r="164" spans="1:21" hidden="1">
      <c r="A164" s="4"/>
      <c r="B164" s="61">
        <v>1150</v>
      </c>
      <c r="C164" s="56" t="s">
        <v>154</v>
      </c>
      <c r="D164" s="45">
        <v>410700</v>
      </c>
      <c r="E164" s="46">
        <v>31756</v>
      </c>
      <c r="F164" s="46">
        <v>0</v>
      </c>
      <c r="G164" s="48">
        <f t="shared" si="59"/>
        <v>31756</v>
      </c>
      <c r="H164" s="48">
        <f t="shared" si="29"/>
        <v>442456</v>
      </c>
      <c r="I164" s="157"/>
      <c r="J164" s="45">
        <v>410800</v>
      </c>
      <c r="K164" s="46">
        <v>28253</v>
      </c>
      <c r="L164" s="46">
        <v>0</v>
      </c>
      <c r="M164" s="48">
        <f t="shared" si="60"/>
        <v>28253</v>
      </c>
      <c r="N164" s="48">
        <f t="shared" si="57"/>
        <v>439053</v>
      </c>
      <c r="O164" s="157"/>
      <c r="P164" s="45">
        <v>428000</v>
      </c>
      <c r="Q164" s="46">
        <v>83000</v>
      </c>
      <c r="R164" s="46">
        <v>0</v>
      </c>
      <c r="S164" s="48">
        <f t="shared" si="61"/>
        <v>83000</v>
      </c>
      <c r="T164" s="48">
        <f t="shared" si="58"/>
        <v>511000</v>
      </c>
      <c r="U164" s="1">
        <f t="shared" si="28"/>
        <v>71947</v>
      </c>
    </row>
    <row r="165" spans="1:21" hidden="1">
      <c r="A165" s="4"/>
      <c r="B165" s="61">
        <v>1140</v>
      </c>
      <c r="C165" s="56" t="s">
        <v>155</v>
      </c>
      <c r="D165" s="45">
        <v>3147123</v>
      </c>
      <c r="E165" s="46">
        <v>1102744</v>
      </c>
      <c r="F165" s="46">
        <v>0</v>
      </c>
      <c r="G165" s="48">
        <f t="shared" si="59"/>
        <v>1102744</v>
      </c>
      <c r="H165" s="48">
        <f t="shared" si="29"/>
        <v>4249867</v>
      </c>
      <c r="I165" s="157"/>
      <c r="J165" s="45">
        <v>3192123</v>
      </c>
      <c r="K165" s="46">
        <v>1120900</v>
      </c>
      <c r="L165" s="46">
        <v>0</v>
      </c>
      <c r="M165" s="48">
        <f t="shared" si="60"/>
        <v>1120900</v>
      </c>
      <c r="N165" s="48">
        <f t="shared" si="57"/>
        <v>4313023</v>
      </c>
      <c r="O165" s="157"/>
      <c r="P165" s="45">
        <v>3200123</v>
      </c>
      <c r="Q165" s="46">
        <v>929800</v>
      </c>
      <c r="R165" s="46">
        <v>0</v>
      </c>
      <c r="S165" s="48">
        <f t="shared" si="61"/>
        <v>929800</v>
      </c>
      <c r="T165" s="48">
        <f t="shared" si="58"/>
        <v>4129923</v>
      </c>
      <c r="U165" s="1">
        <f t="shared" si="28"/>
        <v>-183100</v>
      </c>
    </row>
    <row r="166" spans="1:21" hidden="1">
      <c r="A166" s="4"/>
      <c r="B166" s="61">
        <v>1330</v>
      </c>
      <c r="C166" s="56" t="s">
        <v>156</v>
      </c>
      <c r="D166" s="45">
        <v>371500</v>
      </c>
      <c r="E166" s="46">
        <v>106000</v>
      </c>
      <c r="F166" s="46">
        <v>150000</v>
      </c>
      <c r="G166" s="48">
        <f t="shared" si="59"/>
        <v>256000</v>
      </c>
      <c r="H166" s="48">
        <f t="shared" si="29"/>
        <v>627500</v>
      </c>
      <c r="I166" s="157"/>
      <c r="J166" s="45">
        <v>370000</v>
      </c>
      <c r="K166" s="46">
        <v>106000</v>
      </c>
      <c r="L166" s="46">
        <v>150000</v>
      </c>
      <c r="M166" s="48">
        <f t="shared" si="60"/>
        <v>256000</v>
      </c>
      <c r="N166" s="48">
        <f t="shared" si="57"/>
        <v>626000</v>
      </c>
      <c r="O166" s="157"/>
      <c r="P166" s="45">
        <v>381500</v>
      </c>
      <c r="Q166" s="46">
        <v>106000</v>
      </c>
      <c r="R166" s="46">
        <v>150000</v>
      </c>
      <c r="S166" s="48">
        <f t="shared" si="61"/>
        <v>256000</v>
      </c>
      <c r="T166" s="48">
        <f t="shared" si="58"/>
        <v>637500</v>
      </c>
      <c r="U166" s="1">
        <f t="shared" si="28"/>
        <v>11500</v>
      </c>
    </row>
    <row r="167" spans="1:21" hidden="1">
      <c r="A167" s="4"/>
      <c r="B167" s="61">
        <v>8480</v>
      </c>
      <c r="C167" s="56" t="s">
        <v>157</v>
      </c>
      <c r="D167" s="45">
        <v>131500</v>
      </c>
      <c r="E167" s="46">
        <v>1000</v>
      </c>
      <c r="F167" s="46">
        <v>0</v>
      </c>
      <c r="G167" s="48">
        <f t="shared" si="59"/>
        <v>1000</v>
      </c>
      <c r="H167" s="48">
        <f t="shared" si="29"/>
        <v>132500</v>
      </c>
      <c r="I167" s="157"/>
      <c r="J167" s="45">
        <v>131500</v>
      </c>
      <c r="K167" s="46">
        <v>1000</v>
      </c>
      <c r="L167" s="46">
        <v>0</v>
      </c>
      <c r="M167" s="48">
        <f t="shared" si="60"/>
        <v>1000</v>
      </c>
      <c r="N167" s="48">
        <f t="shared" si="57"/>
        <v>132500</v>
      </c>
      <c r="O167" s="157"/>
      <c r="P167" s="45">
        <v>133500</v>
      </c>
      <c r="Q167" s="46">
        <v>1000</v>
      </c>
      <c r="R167" s="46">
        <v>0</v>
      </c>
      <c r="S167" s="48">
        <f t="shared" si="61"/>
        <v>1000</v>
      </c>
      <c r="T167" s="48">
        <f t="shared" si="58"/>
        <v>134500</v>
      </c>
      <c r="U167" s="1">
        <f t="shared" si="28"/>
        <v>2000</v>
      </c>
    </row>
    <row r="168" spans="1:21" hidden="1">
      <c r="A168" s="4"/>
      <c r="B168" s="9">
        <v>88</v>
      </c>
      <c r="C168" s="95" t="s">
        <v>158</v>
      </c>
      <c r="D168" s="25">
        <v>122500</v>
      </c>
      <c r="E168" s="12">
        <v>1000</v>
      </c>
      <c r="F168" s="13">
        <v>0</v>
      </c>
      <c r="G168" s="14">
        <f t="shared" si="59"/>
        <v>1000</v>
      </c>
      <c r="H168" s="15">
        <f t="shared" si="29"/>
        <v>123500</v>
      </c>
      <c r="I168" s="148"/>
      <c r="J168" s="25">
        <v>123000</v>
      </c>
      <c r="K168" s="12">
        <v>1000</v>
      </c>
      <c r="L168" s="13">
        <v>0</v>
      </c>
      <c r="M168" s="14">
        <f t="shared" si="60"/>
        <v>1000</v>
      </c>
      <c r="N168" s="15">
        <f t="shared" si="57"/>
        <v>124000</v>
      </c>
      <c r="O168" s="148"/>
      <c r="P168" s="25">
        <v>124500</v>
      </c>
      <c r="Q168" s="12">
        <v>1000</v>
      </c>
      <c r="R168" s="13">
        <v>0</v>
      </c>
      <c r="S168" s="14">
        <f t="shared" si="61"/>
        <v>1000</v>
      </c>
      <c r="T168" s="15">
        <f t="shared" si="58"/>
        <v>125500</v>
      </c>
      <c r="U168" s="1">
        <f t="shared" si="28"/>
        <v>1500</v>
      </c>
    </row>
    <row r="169" spans="1:21" hidden="1">
      <c r="A169" s="4"/>
      <c r="B169" s="63">
        <v>1110</v>
      </c>
      <c r="C169" s="96" t="s">
        <v>19</v>
      </c>
      <c r="D169" s="65">
        <v>122500</v>
      </c>
      <c r="E169" s="57">
        <v>1000</v>
      </c>
      <c r="F169" s="66">
        <v>0</v>
      </c>
      <c r="G169" s="73">
        <f t="shared" si="59"/>
        <v>1000</v>
      </c>
      <c r="H169" s="74">
        <f t="shared" si="29"/>
        <v>123500</v>
      </c>
      <c r="I169" s="152"/>
      <c r="J169" s="65">
        <v>123000</v>
      </c>
      <c r="K169" s="57">
        <v>1000</v>
      </c>
      <c r="L169" s="66">
        <v>0</v>
      </c>
      <c r="M169" s="73">
        <f t="shared" si="60"/>
        <v>1000</v>
      </c>
      <c r="N169" s="74">
        <f t="shared" si="57"/>
        <v>124000</v>
      </c>
      <c r="O169" s="152"/>
      <c r="P169" s="65">
        <v>124500</v>
      </c>
      <c r="Q169" s="57">
        <v>1000</v>
      </c>
      <c r="R169" s="66">
        <v>0</v>
      </c>
      <c r="S169" s="73">
        <f t="shared" si="61"/>
        <v>1000</v>
      </c>
      <c r="T169" s="74">
        <f t="shared" si="58"/>
        <v>125500</v>
      </c>
      <c r="U169" s="1">
        <f t="shared" si="28"/>
        <v>1500</v>
      </c>
    </row>
    <row r="170" spans="1:21" hidden="1">
      <c r="A170" s="4"/>
      <c r="B170" s="9">
        <v>89</v>
      </c>
      <c r="C170" s="95" t="s">
        <v>159</v>
      </c>
      <c r="D170" s="97">
        <v>70000</v>
      </c>
      <c r="E170" s="12">
        <v>1000</v>
      </c>
      <c r="F170" s="98">
        <v>0</v>
      </c>
      <c r="G170" s="99">
        <f t="shared" si="59"/>
        <v>1000</v>
      </c>
      <c r="H170" s="100">
        <f t="shared" si="29"/>
        <v>71000</v>
      </c>
      <c r="I170" s="153"/>
      <c r="J170" s="97">
        <v>71000</v>
      </c>
      <c r="K170" s="101">
        <v>1000</v>
      </c>
      <c r="L170" s="98">
        <v>0</v>
      </c>
      <c r="M170" s="99">
        <f t="shared" si="60"/>
        <v>1000</v>
      </c>
      <c r="N170" s="100">
        <f t="shared" si="57"/>
        <v>72000</v>
      </c>
      <c r="O170" s="153"/>
      <c r="P170" s="97">
        <v>71000</v>
      </c>
      <c r="Q170" s="101">
        <v>1000</v>
      </c>
      <c r="R170" s="98">
        <v>0</v>
      </c>
      <c r="S170" s="99">
        <f t="shared" si="61"/>
        <v>1000</v>
      </c>
      <c r="T170" s="100">
        <f t="shared" si="58"/>
        <v>72000</v>
      </c>
      <c r="U170" s="1">
        <f t="shared" si="28"/>
        <v>0</v>
      </c>
    </row>
    <row r="171" spans="1:21" hidden="1">
      <c r="A171" s="4"/>
      <c r="B171" s="63">
        <v>1110</v>
      </c>
      <c r="C171" s="96" t="s">
        <v>19</v>
      </c>
      <c r="D171" s="65">
        <v>70000</v>
      </c>
      <c r="E171" s="57">
        <v>1000</v>
      </c>
      <c r="F171" s="66">
        <v>0</v>
      </c>
      <c r="G171" s="73">
        <f t="shared" si="59"/>
        <v>1000</v>
      </c>
      <c r="H171" s="74">
        <f t="shared" si="29"/>
        <v>71000</v>
      </c>
      <c r="I171" s="152"/>
      <c r="J171" s="65">
        <v>71000</v>
      </c>
      <c r="K171" s="57">
        <v>1000</v>
      </c>
      <c r="L171" s="66">
        <v>0</v>
      </c>
      <c r="M171" s="73">
        <f t="shared" si="60"/>
        <v>1000</v>
      </c>
      <c r="N171" s="74">
        <f t="shared" si="57"/>
        <v>72000</v>
      </c>
      <c r="O171" s="152"/>
      <c r="P171" s="65">
        <v>71000</v>
      </c>
      <c r="Q171" s="57">
        <v>1000</v>
      </c>
      <c r="R171" s="66">
        <v>0</v>
      </c>
      <c r="S171" s="73">
        <f t="shared" si="61"/>
        <v>1000</v>
      </c>
      <c r="T171" s="74">
        <f t="shared" si="58"/>
        <v>72000</v>
      </c>
      <c r="U171" s="1">
        <f t="shared" si="28"/>
        <v>0</v>
      </c>
    </row>
    <row r="172" spans="1:21" hidden="1">
      <c r="A172" s="4"/>
      <c r="B172" s="9">
        <v>90</v>
      </c>
      <c r="C172" s="95" t="s">
        <v>160</v>
      </c>
      <c r="D172" s="97">
        <v>73000</v>
      </c>
      <c r="E172" s="12">
        <v>1000</v>
      </c>
      <c r="F172" s="98">
        <v>0</v>
      </c>
      <c r="G172" s="99">
        <f t="shared" si="59"/>
        <v>1000</v>
      </c>
      <c r="H172" s="100">
        <f t="shared" si="29"/>
        <v>74000</v>
      </c>
      <c r="I172" s="153"/>
      <c r="J172" s="97">
        <v>74000</v>
      </c>
      <c r="K172" s="101">
        <v>1000</v>
      </c>
      <c r="L172" s="98">
        <v>0</v>
      </c>
      <c r="M172" s="99">
        <f t="shared" si="60"/>
        <v>1000</v>
      </c>
      <c r="N172" s="100">
        <f t="shared" si="57"/>
        <v>75000</v>
      </c>
      <c r="O172" s="153"/>
      <c r="P172" s="97">
        <v>78000</v>
      </c>
      <c r="Q172" s="101">
        <v>1000</v>
      </c>
      <c r="R172" s="98">
        <v>0</v>
      </c>
      <c r="S172" s="99">
        <f t="shared" si="61"/>
        <v>1000</v>
      </c>
      <c r="T172" s="100">
        <f t="shared" si="58"/>
        <v>79000</v>
      </c>
      <c r="U172" s="1">
        <f t="shared" si="28"/>
        <v>4000</v>
      </c>
    </row>
    <row r="173" spans="1:21" hidden="1">
      <c r="A173" s="4"/>
      <c r="B173" s="63">
        <v>1110</v>
      </c>
      <c r="C173" s="96" t="s">
        <v>19</v>
      </c>
      <c r="D173" s="65">
        <v>73000</v>
      </c>
      <c r="E173" s="57">
        <v>1000</v>
      </c>
      <c r="F173" s="66">
        <v>0</v>
      </c>
      <c r="G173" s="73">
        <f t="shared" si="59"/>
        <v>1000</v>
      </c>
      <c r="H173" s="74">
        <f t="shared" si="29"/>
        <v>74000</v>
      </c>
      <c r="I173" s="152"/>
      <c r="J173" s="65">
        <v>74000</v>
      </c>
      <c r="K173" s="57">
        <v>1000</v>
      </c>
      <c r="L173" s="66">
        <v>0</v>
      </c>
      <c r="M173" s="73">
        <f t="shared" si="60"/>
        <v>1000</v>
      </c>
      <c r="N173" s="74">
        <f t="shared" si="57"/>
        <v>75000</v>
      </c>
      <c r="O173" s="152"/>
      <c r="P173" s="65">
        <v>78000</v>
      </c>
      <c r="Q173" s="57">
        <v>1000</v>
      </c>
      <c r="R173" s="66">
        <v>0</v>
      </c>
      <c r="S173" s="73">
        <f t="shared" si="61"/>
        <v>1000</v>
      </c>
      <c r="T173" s="74">
        <f t="shared" si="58"/>
        <v>79000</v>
      </c>
      <c r="U173" s="1">
        <f t="shared" si="28"/>
        <v>4000</v>
      </c>
    </row>
    <row r="174" spans="1:21" hidden="1">
      <c r="A174" s="4"/>
      <c r="B174" s="9">
        <v>91</v>
      </c>
      <c r="C174" s="95" t="s">
        <v>161</v>
      </c>
      <c r="D174" s="97">
        <v>51700</v>
      </c>
      <c r="E174" s="12">
        <v>1000</v>
      </c>
      <c r="F174" s="98">
        <v>0</v>
      </c>
      <c r="G174" s="99">
        <f t="shared" si="59"/>
        <v>1000</v>
      </c>
      <c r="H174" s="100">
        <f t="shared" si="29"/>
        <v>52700</v>
      </c>
      <c r="I174" s="153"/>
      <c r="J174" s="97">
        <v>53000</v>
      </c>
      <c r="K174" s="101">
        <v>1000</v>
      </c>
      <c r="L174" s="98">
        <v>0</v>
      </c>
      <c r="M174" s="99">
        <f t="shared" si="60"/>
        <v>1000</v>
      </c>
      <c r="N174" s="100">
        <f t="shared" si="57"/>
        <v>54000</v>
      </c>
      <c r="O174" s="153"/>
      <c r="P174" s="97">
        <v>54500</v>
      </c>
      <c r="Q174" s="101">
        <v>1000</v>
      </c>
      <c r="R174" s="98">
        <v>0</v>
      </c>
      <c r="S174" s="99">
        <f t="shared" si="61"/>
        <v>1000</v>
      </c>
      <c r="T174" s="100">
        <f t="shared" si="58"/>
        <v>55500</v>
      </c>
      <c r="U174" s="1">
        <f t="shared" si="28"/>
        <v>1500</v>
      </c>
    </row>
    <row r="175" spans="1:21" hidden="1">
      <c r="A175" s="4"/>
      <c r="B175" s="63">
        <v>1110</v>
      </c>
      <c r="C175" s="96" t="s">
        <v>19</v>
      </c>
      <c r="D175" s="65">
        <v>51700</v>
      </c>
      <c r="E175" s="57">
        <v>1000</v>
      </c>
      <c r="F175" s="66">
        <v>0</v>
      </c>
      <c r="G175" s="73">
        <f t="shared" si="59"/>
        <v>1000</v>
      </c>
      <c r="H175" s="74">
        <f t="shared" si="29"/>
        <v>52700</v>
      </c>
      <c r="I175" s="152"/>
      <c r="J175" s="65">
        <v>53000</v>
      </c>
      <c r="K175" s="57">
        <v>1000</v>
      </c>
      <c r="L175" s="66">
        <v>0</v>
      </c>
      <c r="M175" s="73">
        <f t="shared" si="60"/>
        <v>1000</v>
      </c>
      <c r="N175" s="74">
        <f t="shared" si="57"/>
        <v>54000</v>
      </c>
      <c r="O175" s="152"/>
      <c r="P175" s="65">
        <v>54500</v>
      </c>
      <c r="Q175" s="57">
        <v>1000</v>
      </c>
      <c r="R175" s="66">
        <v>0</v>
      </c>
      <c r="S175" s="73">
        <f t="shared" si="61"/>
        <v>1000</v>
      </c>
      <c r="T175" s="74">
        <f t="shared" si="58"/>
        <v>55500</v>
      </c>
      <c r="U175" s="1">
        <f t="shared" si="28"/>
        <v>1500</v>
      </c>
    </row>
    <row r="176" spans="1:21" hidden="1">
      <c r="A176" s="4"/>
      <c r="B176" s="9">
        <v>92</v>
      </c>
      <c r="C176" s="95" t="s">
        <v>162</v>
      </c>
      <c r="D176" s="97">
        <v>35000</v>
      </c>
      <c r="E176" s="42">
        <v>1000</v>
      </c>
      <c r="F176" s="98">
        <v>0</v>
      </c>
      <c r="G176" s="99">
        <f t="shared" si="59"/>
        <v>1000</v>
      </c>
      <c r="H176" s="100">
        <f t="shared" si="29"/>
        <v>36000</v>
      </c>
      <c r="I176" s="153"/>
      <c r="J176" s="97">
        <v>36500</v>
      </c>
      <c r="K176" s="101">
        <v>1000</v>
      </c>
      <c r="L176" s="98">
        <v>0</v>
      </c>
      <c r="M176" s="99">
        <f t="shared" si="60"/>
        <v>1000</v>
      </c>
      <c r="N176" s="100">
        <f t="shared" si="57"/>
        <v>37500</v>
      </c>
      <c r="O176" s="153"/>
      <c r="P176" s="97">
        <v>36500</v>
      </c>
      <c r="Q176" s="101">
        <v>1000</v>
      </c>
      <c r="R176" s="98">
        <v>0</v>
      </c>
      <c r="S176" s="99">
        <f t="shared" si="61"/>
        <v>1000</v>
      </c>
      <c r="T176" s="100">
        <f t="shared" si="58"/>
        <v>37500</v>
      </c>
      <c r="U176" s="1">
        <f t="shared" ref="U176:U179" si="62">T176-N176</f>
        <v>0</v>
      </c>
    </row>
    <row r="177" spans="1:103" hidden="1">
      <c r="A177" s="4"/>
      <c r="B177" s="63">
        <v>1110</v>
      </c>
      <c r="C177" s="96" t="s">
        <v>19</v>
      </c>
      <c r="D177" s="65">
        <v>35000</v>
      </c>
      <c r="E177" s="57">
        <v>1000</v>
      </c>
      <c r="F177" s="66">
        <v>0</v>
      </c>
      <c r="G177" s="73">
        <f t="shared" si="59"/>
        <v>1000</v>
      </c>
      <c r="H177" s="74">
        <f t="shared" si="29"/>
        <v>36000</v>
      </c>
      <c r="I177" s="152"/>
      <c r="J177" s="65">
        <v>36500</v>
      </c>
      <c r="K177" s="57">
        <v>1000</v>
      </c>
      <c r="L177" s="66">
        <v>0</v>
      </c>
      <c r="M177" s="73">
        <f t="shared" si="60"/>
        <v>1000</v>
      </c>
      <c r="N177" s="74">
        <f t="shared" si="57"/>
        <v>37500</v>
      </c>
      <c r="O177" s="152"/>
      <c r="P177" s="65">
        <v>36500</v>
      </c>
      <c r="Q177" s="57">
        <v>1000</v>
      </c>
      <c r="R177" s="66">
        <v>0</v>
      </c>
      <c r="S177" s="73">
        <f t="shared" si="61"/>
        <v>1000</v>
      </c>
      <c r="T177" s="74">
        <f t="shared" si="58"/>
        <v>37500</v>
      </c>
      <c r="U177" s="1">
        <f t="shared" si="62"/>
        <v>0</v>
      </c>
    </row>
    <row r="178" spans="1:103" hidden="1">
      <c r="A178" s="4"/>
      <c r="B178" s="9">
        <v>95</v>
      </c>
      <c r="C178" s="95" t="s">
        <v>163</v>
      </c>
      <c r="D178" s="102">
        <v>84126</v>
      </c>
      <c r="E178" s="42">
        <v>2000</v>
      </c>
      <c r="F178" s="103">
        <v>0</v>
      </c>
      <c r="G178" s="104">
        <f t="shared" si="59"/>
        <v>2000</v>
      </c>
      <c r="H178" s="105">
        <f t="shared" si="29"/>
        <v>86126</v>
      </c>
      <c r="I178" s="158"/>
      <c r="J178" s="102">
        <v>85651</v>
      </c>
      <c r="K178" s="106">
        <v>2000</v>
      </c>
      <c r="L178" s="107">
        <v>0</v>
      </c>
      <c r="M178" s="104">
        <f t="shared" si="60"/>
        <v>2000</v>
      </c>
      <c r="N178" s="105">
        <f t="shared" si="57"/>
        <v>87651</v>
      </c>
      <c r="O178" s="158"/>
      <c r="P178" s="102">
        <v>86500</v>
      </c>
      <c r="Q178" s="106">
        <v>2000</v>
      </c>
      <c r="R178" s="107">
        <v>0</v>
      </c>
      <c r="S178" s="104">
        <f t="shared" si="61"/>
        <v>2000</v>
      </c>
      <c r="T178" s="105">
        <f t="shared" si="58"/>
        <v>88500</v>
      </c>
      <c r="U178" s="1">
        <f t="shared" si="62"/>
        <v>849</v>
      </c>
    </row>
    <row r="179" spans="1:103" ht="13.8" hidden="1" thickBot="1">
      <c r="A179" s="4"/>
      <c r="B179" s="61">
        <v>1110</v>
      </c>
      <c r="C179" s="62" t="s">
        <v>19</v>
      </c>
      <c r="D179" s="28">
        <v>84126</v>
      </c>
      <c r="E179" s="29">
        <v>2000</v>
      </c>
      <c r="F179" s="30">
        <v>0</v>
      </c>
      <c r="G179" s="31">
        <f t="shared" si="59"/>
        <v>2000</v>
      </c>
      <c r="H179" s="32">
        <f t="shared" si="29"/>
        <v>86126</v>
      </c>
      <c r="I179" s="149"/>
      <c r="J179" s="28">
        <v>85651</v>
      </c>
      <c r="K179" s="29">
        <v>2000</v>
      </c>
      <c r="L179" s="30">
        <v>0</v>
      </c>
      <c r="M179" s="31">
        <f t="shared" si="60"/>
        <v>2000</v>
      </c>
      <c r="N179" s="32">
        <f t="shared" si="57"/>
        <v>87651</v>
      </c>
      <c r="O179" s="149"/>
      <c r="P179" s="28">
        <v>86500</v>
      </c>
      <c r="Q179" s="29">
        <v>2000</v>
      </c>
      <c r="R179" s="30">
        <v>0</v>
      </c>
      <c r="S179" s="31">
        <f t="shared" si="61"/>
        <v>2000</v>
      </c>
      <c r="T179" s="32">
        <f>P179+S179</f>
        <v>88500</v>
      </c>
      <c r="U179" s="1">
        <f t="shared" si="62"/>
        <v>849</v>
      </c>
    </row>
    <row r="180" spans="1:103" s="113" customFormat="1" ht="13.8" thickBot="1">
      <c r="A180" s="108" t="s">
        <v>12</v>
      </c>
      <c r="B180" s="200" t="s">
        <v>164</v>
      </c>
      <c r="C180" s="201"/>
      <c r="D180" s="109">
        <f>SUM(D5:D179)/2</f>
        <v>244641423.66000003</v>
      </c>
      <c r="E180" s="110">
        <f t="shared" ref="E180:N180" si="63">SUM(E5:E179)/2</f>
        <v>54564000</v>
      </c>
      <c r="F180" s="111">
        <f t="shared" si="63"/>
        <v>29928000</v>
      </c>
      <c r="G180" s="110">
        <f t="shared" si="63"/>
        <v>84492000</v>
      </c>
      <c r="H180" s="112">
        <f t="shared" si="63"/>
        <v>329133423.65999997</v>
      </c>
      <c r="I180" s="159"/>
      <c r="J180" s="109">
        <f>SUM(J5:J179)/2</f>
        <v>245852434.18392497</v>
      </c>
      <c r="K180" s="110">
        <f t="shared" si="63"/>
        <v>47241000</v>
      </c>
      <c r="L180" s="110">
        <f t="shared" si="63"/>
        <v>29112000</v>
      </c>
      <c r="M180" s="110">
        <f t="shared" si="63"/>
        <v>76353000</v>
      </c>
      <c r="N180" s="112">
        <f t="shared" si="63"/>
        <v>322205434.18392497</v>
      </c>
      <c r="O180" s="159"/>
      <c r="P180" s="109">
        <f>SUM(P5:P179)/2</f>
        <v>253909378.06932303</v>
      </c>
      <c r="Q180" s="110">
        <f>SUM(Q5:Q179)/2</f>
        <v>58087000.050909087</v>
      </c>
      <c r="R180" s="110">
        <f>SUM(R5:R179)/2</f>
        <v>29660000.003295798</v>
      </c>
      <c r="S180" s="110">
        <f>SUM(S5:S179)/2</f>
        <v>87747000.054204881</v>
      </c>
      <c r="T180" s="112">
        <f>SUM(T5:T179)/2</f>
        <v>341656378.12352794</v>
      </c>
    </row>
    <row r="181" spans="1:103">
      <c r="A181" s="4"/>
      <c r="B181" s="114"/>
      <c r="C181" s="115"/>
      <c r="D181" s="115"/>
      <c r="J181" s="115"/>
    </row>
    <row r="182" spans="1:103" hidden="1">
      <c r="A182" s="4"/>
    </row>
    <row r="183" spans="1:103" s="117" customFormat="1" ht="13.8" hidden="1" thickTop="1">
      <c r="A183" s="117" t="s">
        <v>12</v>
      </c>
      <c r="B183" s="118"/>
      <c r="C183" s="119" t="s">
        <v>13</v>
      </c>
      <c r="D183" s="120">
        <v>244292433.87943715</v>
      </c>
      <c r="E183" s="121">
        <v>56264000</v>
      </c>
      <c r="F183" s="121">
        <v>29928000</v>
      </c>
      <c r="G183" s="121">
        <f>SUM(E183:F183)</f>
        <v>86192000</v>
      </c>
      <c r="H183" s="122">
        <f>D183+G183</f>
        <v>330484433.87943715</v>
      </c>
      <c r="I183" s="121"/>
      <c r="J183" s="120">
        <v>246792377.17645946</v>
      </c>
      <c r="K183" s="121">
        <v>47241000</v>
      </c>
      <c r="L183" s="121">
        <v>29112000</v>
      </c>
      <c r="M183" s="121">
        <f>SUM(K183:L183)</f>
        <v>76353000</v>
      </c>
      <c r="N183" s="122">
        <f>J183+M183</f>
        <v>323145377.17645943</v>
      </c>
      <c r="O183" s="161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  <c r="AA183" s="123"/>
      <c r="AB183" s="123"/>
      <c r="AC183" s="123"/>
      <c r="AD183" s="123"/>
      <c r="AE183" s="123"/>
      <c r="AF183" s="123"/>
      <c r="AG183" s="123"/>
      <c r="AH183" s="123"/>
      <c r="AI183" s="123"/>
      <c r="AJ183" s="123"/>
      <c r="AK183" s="123"/>
      <c r="AL183" s="123"/>
      <c r="AM183" s="123"/>
      <c r="AN183" s="123"/>
      <c r="AO183" s="123"/>
      <c r="AP183" s="123"/>
      <c r="AQ183" s="123"/>
      <c r="AR183" s="123"/>
      <c r="AS183" s="123"/>
      <c r="AT183" s="123"/>
      <c r="AU183" s="123"/>
      <c r="AV183" s="123"/>
      <c r="AW183" s="123"/>
      <c r="AX183" s="123"/>
      <c r="AY183" s="123"/>
      <c r="AZ183" s="123"/>
      <c r="BA183" s="123"/>
      <c r="BB183" s="123"/>
      <c r="BC183" s="123"/>
      <c r="BD183" s="123"/>
      <c r="BE183" s="123"/>
      <c r="BF183" s="123"/>
      <c r="BG183" s="123"/>
      <c r="BH183" s="123"/>
      <c r="BI183" s="123"/>
      <c r="BJ183" s="123"/>
      <c r="BK183" s="123"/>
      <c r="BL183" s="123"/>
      <c r="BM183" s="123"/>
      <c r="BN183" s="123"/>
      <c r="BO183" s="123"/>
      <c r="BP183" s="123"/>
      <c r="BQ183" s="123"/>
      <c r="BR183" s="123"/>
      <c r="BS183" s="123"/>
      <c r="BT183" s="123"/>
      <c r="BU183" s="123"/>
      <c r="BV183" s="123"/>
      <c r="BW183" s="123"/>
      <c r="BX183" s="123"/>
      <c r="BY183" s="123"/>
      <c r="BZ183" s="123"/>
      <c r="CA183" s="123"/>
      <c r="CB183" s="123"/>
      <c r="CC183" s="123"/>
      <c r="CD183" s="123"/>
      <c r="CE183" s="123"/>
      <c r="CF183" s="123"/>
      <c r="CG183" s="123"/>
      <c r="CH183" s="123"/>
      <c r="CI183" s="123"/>
      <c r="CJ183" s="123"/>
      <c r="CK183" s="123"/>
      <c r="CL183" s="123"/>
      <c r="CM183" s="123"/>
      <c r="CN183" s="123"/>
      <c r="CO183" s="123"/>
      <c r="CP183" s="123"/>
      <c r="CQ183" s="123"/>
      <c r="CR183" s="123"/>
      <c r="CS183" s="123"/>
      <c r="CT183" s="123"/>
      <c r="CU183" s="123"/>
      <c r="CV183" s="123"/>
      <c r="CW183" s="123"/>
      <c r="CX183" s="123"/>
      <c r="CY183" s="123"/>
    </row>
    <row r="184" spans="1:103" s="131" customFormat="1" ht="13.8" hidden="1" thickBot="1">
      <c r="A184" s="124"/>
      <c r="B184" s="125"/>
      <c r="C184" s="126" t="s">
        <v>14</v>
      </c>
      <c r="D184" s="127">
        <f t="shared" ref="D184:K184" si="64">D183-D180</f>
        <v>-348989.78056287766</v>
      </c>
      <c r="E184" s="128">
        <f t="shared" si="64"/>
        <v>1700000</v>
      </c>
      <c r="F184" s="128">
        <f t="shared" si="64"/>
        <v>0</v>
      </c>
      <c r="G184" s="128">
        <f t="shared" si="64"/>
        <v>1700000</v>
      </c>
      <c r="H184" s="129">
        <f t="shared" si="64"/>
        <v>1351010.2194371819</v>
      </c>
      <c r="I184" s="128"/>
      <c r="J184" s="130">
        <f t="shared" si="64"/>
        <v>939942.99253448844</v>
      </c>
      <c r="K184" s="128">
        <f t="shared" si="64"/>
        <v>0</v>
      </c>
      <c r="L184" s="128">
        <f t="shared" ref="L184" si="65">L180-L183</f>
        <v>0</v>
      </c>
      <c r="M184" s="128">
        <f>M183-M180</f>
        <v>0</v>
      </c>
      <c r="N184" s="129">
        <f>N183-N180</f>
        <v>939942.99253445864</v>
      </c>
      <c r="O184" s="162"/>
      <c r="P184" s="124"/>
      <c r="Q184" s="124"/>
      <c r="R184" s="124"/>
      <c r="S184" s="124"/>
      <c r="T184" s="124"/>
      <c r="U184" s="124"/>
      <c r="V184" s="124"/>
      <c r="W184" s="124"/>
      <c r="X184" s="124"/>
      <c r="Y184" s="124"/>
      <c r="Z184" s="124"/>
      <c r="AA184" s="124"/>
      <c r="AB184" s="124"/>
      <c r="AC184" s="124"/>
      <c r="AD184" s="124"/>
      <c r="AE184" s="124"/>
      <c r="AF184" s="124"/>
      <c r="AG184" s="124"/>
      <c r="AH184" s="124"/>
      <c r="AI184" s="124"/>
      <c r="AJ184" s="124"/>
      <c r="AK184" s="124"/>
      <c r="AL184" s="124"/>
      <c r="AM184" s="124"/>
      <c r="AN184" s="124"/>
      <c r="AO184" s="124"/>
      <c r="AP184" s="124"/>
      <c r="AQ184" s="124"/>
      <c r="AR184" s="124"/>
      <c r="AS184" s="124"/>
      <c r="AT184" s="124"/>
      <c r="AU184" s="124"/>
      <c r="AV184" s="124"/>
      <c r="AW184" s="124"/>
      <c r="AX184" s="124"/>
      <c r="AY184" s="124"/>
      <c r="AZ184" s="124"/>
      <c r="BA184" s="124"/>
      <c r="BB184" s="124"/>
      <c r="BC184" s="124"/>
      <c r="BD184" s="124"/>
      <c r="BE184" s="124"/>
      <c r="BF184" s="124"/>
      <c r="BG184" s="124"/>
      <c r="BH184" s="124"/>
      <c r="BI184" s="124"/>
      <c r="BJ184" s="124"/>
      <c r="BK184" s="124"/>
      <c r="BL184" s="124"/>
      <c r="BM184" s="124"/>
      <c r="BN184" s="124"/>
      <c r="BO184" s="124"/>
      <c r="BP184" s="124"/>
      <c r="BQ184" s="124"/>
      <c r="BR184" s="124"/>
      <c r="BS184" s="124"/>
      <c r="BT184" s="124"/>
      <c r="BU184" s="124"/>
      <c r="BV184" s="124"/>
      <c r="BW184" s="124"/>
      <c r="BX184" s="124"/>
      <c r="BY184" s="124"/>
      <c r="BZ184" s="124"/>
      <c r="CA184" s="124"/>
      <c r="CB184" s="124"/>
      <c r="CC184" s="124"/>
      <c r="CD184" s="124"/>
      <c r="CE184" s="124"/>
      <c r="CF184" s="124"/>
      <c r="CG184" s="124"/>
      <c r="CH184" s="124"/>
      <c r="CI184" s="124"/>
      <c r="CJ184" s="124"/>
      <c r="CK184" s="124"/>
      <c r="CL184" s="124"/>
      <c r="CM184" s="124"/>
      <c r="CN184" s="124"/>
      <c r="CO184" s="124"/>
      <c r="CP184" s="124"/>
      <c r="CQ184" s="124"/>
      <c r="CR184" s="124"/>
      <c r="CS184" s="124"/>
      <c r="CT184" s="124"/>
      <c r="CU184" s="124"/>
      <c r="CV184" s="124"/>
      <c r="CW184" s="124"/>
      <c r="CX184" s="124"/>
      <c r="CY184" s="124"/>
    </row>
    <row r="185" spans="1:103" s="134" customFormat="1" hidden="1">
      <c r="A185" s="132"/>
      <c r="B185" s="116"/>
      <c r="C185"/>
      <c r="D185" s="133" t="s">
        <v>15</v>
      </c>
      <c r="J185" s="133" t="s">
        <v>15</v>
      </c>
    </row>
    <row r="186" spans="1:103" hidden="1">
      <c r="A186" s="4"/>
    </row>
    <row r="187" spans="1:103" ht="22.5" customHeight="1">
      <c r="A187" s="4"/>
      <c r="D187" s="1"/>
      <c r="E187" s="1"/>
      <c r="F187" s="135"/>
      <c r="K187" s="1"/>
      <c r="L187" s="1"/>
      <c r="M187" s="1"/>
      <c r="N187" s="1"/>
      <c r="O187" s="1"/>
    </row>
    <row r="188" spans="1:103">
      <c r="A188" s="4"/>
    </row>
    <row r="189" spans="1:103">
      <c r="A189" s="4"/>
    </row>
    <row r="190" spans="1:103">
      <c r="A190" s="4"/>
      <c r="Q190" s="1"/>
    </row>
    <row r="191" spans="1:103">
      <c r="A191" s="4"/>
    </row>
    <row r="192" spans="1:103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</sheetData>
  <autoFilter ref="B3:C180"/>
  <mergeCells count="16">
    <mergeCell ref="B180:C180"/>
    <mergeCell ref="B1:G1"/>
    <mergeCell ref="D2:H2"/>
    <mergeCell ref="J2:N2"/>
    <mergeCell ref="P2:T2"/>
    <mergeCell ref="B3:B4"/>
    <mergeCell ref="C3:C4"/>
    <mergeCell ref="D3:D4"/>
    <mergeCell ref="E3:G3"/>
    <mergeCell ref="H3:H4"/>
    <mergeCell ref="J3:J4"/>
    <mergeCell ref="K3:M3"/>
    <mergeCell ref="N3:N4"/>
    <mergeCell ref="P3:P4"/>
    <mergeCell ref="Q3:S3"/>
    <mergeCell ref="T3:T4"/>
  </mergeCells>
  <printOptions horizontalCentered="1"/>
  <pageMargins left="0" right="0" top="0.70866141732283505" bottom="0.23622047244094499" header="0.511811023622047" footer="0.39370078740157499"/>
  <pageSetup scale="59" fitToHeight="3" orientation="landscape" r:id="rId1"/>
  <headerFooter alignWithMargins="0">
    <oddHeader>&amp;LTab.1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tabSelected="1" view="pageBreakPreview" zoomScale="60" zoomScaleNormal="100" workbookViewId="0">
      <selection activeCell="D11" sqref="D11"/>
    </sheetView>
  </sheetViews>
  <sheetFormatPr defaultRowHeight="13.2"/>
  <cols>
    <col min="1" max="1" width="5.6640625" customWidth="1"/>
    <col min="2" max="2" width="29.5546875" customWidth="1"/>
    <col min="3" max="3" width="12.88671875" customWidth="1"/>
    <col min="4" max="4" width="10.88671875" customWidth="1"/>
    <col min="6" max="6" width="11.44140625" customWidth="1"/>
    <col min="7" max="7" width="16.77734375" customWidth="1"/>
    <col min="8" max="8" width="9.6640625" customWidth="1"/>
    <col min="9" max="9" width="11.33203125" customWidth="1"/>
    <col min="10" max="10" width="12.77734375" customWidth="1"/>
  </cols>
  <sheetData>
    <row r="1" spans="1:10" ht="15" customHeight="1"/>
    <row r="2" spans="1:10" ht="36" customHeight="1">
      <c r="A2" s="215" t="s">
        <v>185</v>
      </c>
      <c r="B2" s="215"/>
      <c r="C2" s="215"/>
      <c r="D2" s="215"/>
      <c r="E2" s="215"/>
      <c r="F2" s="215"/>
      <c r="G2" s="215"/>
      <c r="H2" s="215"/>
      <c r="I2" s="215"/>
      <c r="J2" s="215"/>
    </row>
    <row r="3" spans="1:10" ht="52.8" customHeight="1">
      <c r="A3" s="138" t="s">
        <v>3</v>
      </c>
      <c r="B3" s="139" t="s">
        <v>4</v>
      </c>
      <c r="C3" s="140" t="s">
        <v>180</v>
      </c>
      <c r="D3" s="210" t="s">
        <v>181</v>
      </c>
      <c r="E3" s="210"/>
      <c r="F3" s="210"/>
      <c r="G3" s="141" t="s">
        <v>179</v>
      </c>
      <c r="H3" s="170" t="s">
        <v>167</v>
      </c>
      <c r="I3" s="171" t="s">
        <v>174</v>
      </c>
      <c r="J3" s="174" t="s">
        <v>168</v>
      </c>
    </row>
    <row r="4" spans="1:10" ht="15" customHeight="1">
      <c r="A4" s="177">
        <v>11</v>
      </c>
      <c r="B4" s="52" t="s">
        <v>53</v>
      </c>
      <c r="C4" s="12">
        <v>38327763</v>
      </c>
      <c r="D4" s="164">
        <v>3025200</v>
      </c>
      <c r="E4" s="165">
        <v>216000</v>
      </c>
      <c r="F4" s="13">
        <v>3241200</v>
      </c>
      <c r="G4" s="12">
        <v>41568963</v>
      </c>
      <c r="H4" s="173">
        <f t="shared" ref="H4:H10" si="0">G4/J4-1</f>
        <v>3.9786674975695657E-2</v>
      </c>
      <c r="I4" s="175">
        <f>G4-J4</f>
        <v>1590605.8999999985</v>
      </c>
      <c r="J4" s="12">
        <v>39978357.100000001</v>
      </c>
    </row>
    <row r="5" spans="1:10" ht="15" customHeight="1">
      <c r="A5" s="178">
        <v>1110</v>
      </c>
      <c r="B5" s="54" t="s">
        <v>19</v>
      </c>
      <c r="C5" s="46">
        <v>667000</v>
      </c>
      <c r="D5" s="166">
        <v>22000</v>
      </c>
      <c r="E5" s="167">
        <v>0</v>
      </c>
      <c r="F5" s="47">
        <v>22000</v>
      </c>
      <c r="G5" s="46">
        <v>689000</v>
      </c>
      <c r="H5" s="176">
        <f t="shared" si="0"/>
        <v>-8.7282547385137299E-2</v>
      </c>
      <c r="I5" s="48">
        <f>G5-J5</f>
        <v>-65888.599999999977</v>
      </c>
      <c r="J5" s="46">
        <v>754888.6</v>
      </c>
    </row>
    <row r="6" spans="1:10" ht="15" customHeight="1">
      <c r="A6" s="179">
        <v>8140</v>
      </c>
      <c r="B6" s="64" t="s">
        <v>58</v>
      </c>
      <c r="C6" s="57">
        <v>220000</v>
      </c>
      <c r="D6" s="168">
        <v>14200</v>
      </c>
      <c r="E6" s="169">
        <v>16000</v>
      </c>
      <c r="F6" s="66">
        <v>30200</v>
      </c>
      <c r="G6" s="57">
        <v>250200</v>
      </c>
      <c r="H6" s="176">
        <f t="shared" si="0"/>
        <v>-0.44249063631605301</v>
      </c>
      <c r="I6" s="48">
        <f t="shared" ref="I6:I10" si="1">G6-J6</f>
        <v>-198581.7</v>
      </c>
      <c r="J6" s="46">
        <v>448781.7</v>
      </c>
    </row>
    <row r="7" spans="1:10" ht="15" customHeight="1">
      <c r="A7" s="46">
        <v>9120</v>
      </c>
      <c r="B7" s="46" t="s">
        <v>54</v>
      </c>
      <c r="C7" s="46">
        <v>21918720</v>
      </c>
      <c r="D7" s="46">
        <v>1117000</v>
      </c>
      <c r="E7" s="46">
        <v>0</v>
      </c>
      <c r="F7" s="46">
        <v>1117000</v>
      </c>
      <c r="G7" s="46">
        <v>23035720</v>
      </c>
      <c r="H7" s="176">
        <f t="shared" si="0"/>
        <v>2.4616720368218825E-2</v>
      </c>
      <c r="I7" s="48">
        <f t="shared" si="1"/>
        <v>553440</v>
      </c>
      <c r="J7" s="46">
        <v>22482280</v>
      </c>
    </row>
    <row r="8" spans="1:10" ht="15" customHeight="1">
      <c r="A8" s="178">
        <v>9230</v>
      </c>
      <c r="B8" s="54" t="s">
        <v>55</v>
      </c>
      <c r="C8" s="46">
        <v>6182043</v>
      </c>
      <c r="D8" s="166">
        <v>842000</v>
      </c>
      <c r="E8" s="167">
        <v>0</v>
      </c>
      <c r="F8" s="47">
        <v>842000</v>
      </c>
      <c r="G8" s="46">
        <v>7024043</v>
      </c>
      <c r="H8" s="176">
        <f t="shared" si="0"/>
        <v>-1.9246773287182384E-2</v>
      </c>
      <c r="I8" s="48">
        <f t="shared" si="1"/>
        <v>-137843.20000000019</v>
      </c>
      <c r="J8" s="46">
        <v>7161886.2000000002</v>
      </c>
    </row>
    <row r="9" spans="1:10" ht="15" customHeight="1">
      <c r="A9" s="178">
        <v>9450</v>
      </c>
      <c r="B9" s="54" t="s">
        <v>56</v>
      </c>
      <c r="C9" s="46">
        <v>9000000</v>
      </c>
      <c r="D9" s="166">
        <v>930000</v>
      </c>
      <c r="E9" s="167">
        <v>100000</v>
      </c>
      <c r="F9" s="47">
        <v>1030000</v>
      </c>
      <c r="G9" s="46">
        <v>10030000</v>
      </c>
      <c r="H9" s="176">
        <f t="shared" si="0"/>
        <v>0.14412912894586238</v>
      </c>
      <c r="I9" s="48">
        <f t="shared" si="1"/>
        <v>1263507</v>
      </c>
      <c r="J9" s="46">
        <v>8766493</v>
      </c>
    </row>
    <row r="10" spans="1:10" ht="15" customHeight="1">
      <c r="A10" s="179">
        <v>9770</v>
      </c>
      <c r="B10" s="64" t="s">
        <v>57</v>
      </c>
      <c r="C10" s="57">
        <v>340000</v>
      </c>
      <c r="D10" s="168">
        <v>100000</v>
      </c>
      <c r="E10" s="169">
        <v>100000</v>
      </c>
      <c r="F10" s="66">
        <v>200000</v>
      </c>
      <c r="G10" s="57">
        <v>540000</v>
      </c>
      <c r="H10" s="180">
        <f t="shared" si="0"/>
        <v>0.48340400563034236</v>
      </c>
      <c r="I10" s="48">
        <f t="shared" si="1"/>
        <v>175972.40000000002</v>
      </c>
      <c r="J10" s="57">
        <v>364027.6</v>
      </c>
    </row>
    <row r="12" spans="1:10" ht="15" customHeight="1">
      <c r="A12" s="136"/>
      <c r="B12" s="136"/>
      <c r="C12" s="136"/>
      <c r="D12" s="136"/>
      <c r="E12" s="136"/>
      <c r="F12" s="136"/>
    </row>
    <row r="13" spans="1:10" ht="31.2" customHeight="1">
      <c r="A13" s="221" t="s">
        <v>184</v>
      </c>
      <c r="B13" s="221"/>
      <c r="C13" s="221"/>
      <c r="D13" s="221"/>
      <c r="E13" s="221"/>
      <c r="F13" s="221"/>
      <c r="G13" s="221"/>
      <c r="H13" s="221"/>
      <c r="I13" s="221"/>
    </row>
    <row r="14" spans="1:10" ht="65.400000000000006" customHeight="1">
      <c r="A14" s="138" t="s">
        <v>3</v>
      </c>
      <c r="B14" s="139" t="s">
        <v>4</v>
      </c>
      <c r="C14" s="140" t="s">
        <v>5</v>
      </c>
      <c r="D14" s="210" t="s">
        <v>6</v>
      </c>
      <c r="E14" s="210"/>
      <c r="F14" s="210"/>
      <c r="G14" s="141" t="s">
        <v>7</v>
      </c>
      <c r="H14" s="170" t="s">
        <v>167</v>
      </c>
      <c r="I14" s="171" t="s">
        <v>169</v>
      </c>
    </row>
    <row r="15" spans="1:10" ht="24">
      <c r="A15" s="9">
        <v>11</v>
      </c>
      <c r="B15" s="52" t="s">
        <v>53</v>
      </c>
      <c r="C15" s="25">
        <v>38302073</v>
      </c>
      <c r="D15" s="42">
        <v>5250000</v>
      </c>
      <c r="E15" s="13">
        <v>300000</v>
      </c>
      <c r="F15" s="14">
        <v>5550000</v>
      </c>
      <c r="G15" s="146">
        <v>43852073</v>
      </c>
      <c r="H15" s="193">
        <f>G15/G4-1</f>
        <v>5.4923429290261616E-2</v>
      </c>
      <c r="I15" s="175">
        <f>G15-G4</f>
        <v>2283110</v>
      </c>
    </row>
    <row r="16" spans="1:10">
      <c r="A16" s="53">
        <v>1110</v>
      </c>
      <c r="B16" s="54" t="s">
        <v>19</v>
      </c>
      <c r="C16" s="45">
        <v>707000</v>
      </c>
      <c r="D16" s="46">
        <v>55000</v>
      </c>
      <c r="E16" s="47"/>
      <c r="F16" s="48">
        <v>55000</v>
      </c>
      <c r="G16" s="172">
        <v>762000</v>
      </c>
      <c r="H16" s="194">
        <f>G16/G5-1</f>
        <v>0.10595065312046437</v>
      </c>
      <c r="I16" s="48">
        <f>G16-G5</f>
        <v>73000</v>
      </c>
    </row>
    <row r="17" spans="1:9" s="60" customFormat="1">
      <c r="A17" s="53">
        <v>9120</v>
      </c>
      <c r="B17" s="54" t="s">
        <v>54</v>
      </c>
      <c r="C17" s="45">
        <v>21503073</v>
      </c>
      <c r="D17" s="46">
        <v>1837000</v>
      </c>
      <c r="E17" s="47"/>
      <c r="F17" s="48">
        <v>1837000</v>
      </c>
      <c r="G17" s="172">
        <v>23340073</v>
      </c>
      <c r="H17" s="194">
        <f>G17/G7-1</f>
        <v>1.321221997836397E-2</v>
      </c>
      <c r="I17" s="48">
        <f>G17-G7</f>
        <v>304353</v>
      </c>
    </row>
    <row r="18" spans="1:9">
      <c r="A18" s="53">
        <v>9230</v>
      </c>
      <c r="B18" s="54" t="s">
        <v>55</v>
      </c>
      <c r="C18" s="45">
        <v>6387000</v>
      </c>
      <c r="D18" s="46">
        <v>1162000</v>
      </c>
      <c r="E18" s="47"/>
      <c r="F18" s="48">
        <v>1162000</v>
      </c>
      <c r="G18" s="172">
        <v>7549000</v>
      </c>
      <c r="H18" s="194">
        <f>G18/G8-1</f>
        <v>7.4737156364219404E-2</v>
      </c>
      <c r="I18" s="48">
        <f>G18-G8</f>
        <v>524957</v>
      </c>
    </row>
    <row r="19" spans="1:9">
      <c r="A19" s="53">
        <v>9450</v>
      </c>
      <c r="B19" s="54" t="s">
        <v>56</v>
      </c>
      <c r="C19" s="45">
        <v>9000000</v>
      </c>
      <c r="D19" s="46">
        <v>1696000</v>
      </c>
      <c r="E19" s="47">
        <v>100000</v>
      </c>
      <c r="F19" s="48">
        <v>1796000</v>
      </c>
      <c r="G19" s="172">
        <v>10796000</v>
      </c>
      <c r="H19" s="194">
        <f>G19/G9-1</f>
        <v>7.6370887337986026E-2</v>
      </c>
      <c r="I19" s="48">
        <f>G19-G9</f>
        <v>766000</v>
      </c>
    </row>
    <row r="20" spans="1:9">
      <c r="A20" s="61">
        <v>9770</v>
      </c>
      <c r="B20" s="62" t="s">
        <v>57</v>
      </c>
      <c r="C20" s="28">
        <v>380000</v>
      </c>
      <c r="D20" s="46">
        <v>200000</v>
      </c>
      <c r="E20" s="30">
        <v>100000</v>
      </c>
      <c r="F20" s="48">
        <v>300000</v>
      </c>
      <c r="G20" s="172">
        <v>680000</v>
      </c>
      <c r="H20" s="194">
        <f>G20/G10-1</f>
        <v>0.2592592592592593</v>
      </c>
      <c r="I20" s="48">
        <f>G20-G10</f>
        <v>140000</v>
      </c>
    </row>
    <row r="21" spans="1:9">
      <c r="A21" s="61">
        <v>8140</v>
      </c>
      <c r="B21" s="62" t="s">
        <v>58</v>
      </c>
      <c r="C21" s="28">
        <v>325000</v>
      </c>
      <c r="D21" s="29">
        <v>300000</v>
      </c>
      <c r="E21" s="30">
        <v>100000</v>
      </c>
      <c r="F21" s="31">
        <v>400000</v>
      </c>
      <c r="G21" s="181">
        <v>725000</v>
      </c>
      <c r="H21" s="195">
        <f>G21/G6-1</f>
        <v>1.8976818545163869</v>
      </c>
      <c r="I21" s="31">
        <f>G21-G6</f>
        <v>474800</v>
      </c>
    </row>
    <row r="22" spans="1:9" ht="13.2" customHeight="1">
      <c r="A22" s="216" t="s">
        <v>176</v>
      </c>
      <c r="B22" s="217"/>
      <c r="C22" s="191">
        <f>C15/C4-1</f>
        <v>-6.7027131220775971E-4</v>
      </c>
      <c r="D22" s="191">
        <f>D15/D4-1</f>
        <v>0.73542245140817131</v>
      </c>
      <c r="E22" s="191">
        <f t="shared" ref="E22:G22" si="2">E15/E4-1</f>
        <v>0.38888888888888884</v>
      </c>
      <c r="F22" s="191">
        <f t="shared" si="2"/>
        <v>0.71232876712328763</v>
      </c>
      <c r="G22" s="192">
        <f t="shared" si="2"/>
        <v>5.4923429290261616E-2</v>
      </c>
      <c r="H22" s="185"/>
      <c r="I22" s="184"/>
    </row>
    <row r="23" spans="1:9">
      <c r="A23" s="218" t="s">
        <v>175</v>
      </c>
      <c r="B23" s="219"/>
      <c r="C23" s="183">
        <f>C15-C4</f>
        <v>-25690</v>
      </c>
      <c r="D23" s="183">
        <f t="shared" ref="D23:G23" si="3">D15-D4</f>
        <v>2224800</v>
      </c>
      <c r="E23" s="183">
        <f t="shared" si="3"/>
        <v>84000</v>
      </c>
      <c r="F23" s="183">
        <f t="shared" si="3"/>
        <v>2308800</v>
      </c>
      <c r="G23" s="186">
        <f t="shared" si="3"/>
        <v>2283110</v>
      </c>
      <c r="H23" s="182"/>
      <c r="I23" s="182"/>
    </row>
    <row r="25" spans="1:9" s="198" customFormat="1" ht="15.6">
      <c r="A25" s="220" t="s">
        <v>172</v>
      </c>
      <c r="B25" s="220"/>
      <c r="C25" s="220"/>
      <c r="D25" s="220"/>
      <c r="E25" s="220"/>
      <c r="F25" s="220"/>
      <c r="G25" s="220"/>
      <c r="H25" s="220"/>
      <c r="I25" s="197"/>
    </row>
    <row r="26" spans="1:9" ht="61.8">
      <c r="A26" s="138" t="s">
        <v>3</v>
      </c>
      <c r="B26" s="139" t="s">
        <v>4</v>
      </c>
      <c r="C26" s="140" t="s">
        <v>5</v>
      </c>
      <c r="D26" s="210" t="s">
        <v>6</v>
      </c>
      <c r="E26" s="210"/>
      <c r="F26" s="210"/>
      <c r="G26" s="141" t="s">
        <v>7</v>
      </c>
      <c r="H26" s="170" t="s">
        <v>167</v>
      </c>
      <c r="I26" s="171" t="s">
        <v>170</v>
      </c>
    </row>
    <row r="27" spans="1:9" ht="24">
      <c r="A27" s="9">
        <v>11</v>
      </c>
      <c r="B27" s="52" t="s">
        <v>53</v>
      </c>
      <c r="C27" s="25">
        <v>39810000</v>
      </c>
      <c r="D27" s="12">
        <v>4321000</v>
      </c>
      <c r="E27" s="13">
        <v>300000</v>
      </c>
      <c r="F27" s="14">
        <f t="shared" ref="F27:F33" si="4">D27+E27</f>
        <v>4621000</v>
      </c>
      <c r="G27" s="15">
        <f>C27+F27</f>
        <v>44431000</v>
      </c>
      <c r="H27" s="196">
        <f t="shared" ref="H27:H33" si="5">G27/G15-1</f>
        <v>1.3201816023612034E-2</v>
      </c>
      <c r="I27" s="14">
        <f t="shared" ref="I27:I33" si="6">G27-G15</f>
        <v>578927</v>
      </c>
    </row>
    <row r="28" spans="1:9">
      <c r="A28" s="53">
        <v>1110</v>
      </c>
      <c r="B28" s="54" t="s">
        <v>19</v>
      </c>
      <c r="C28" s="45">
        <v>708000</v>
      </c>
      <c r="D28" s="46">
        <v>55000</v>
      </c>
      <c r="E28" s="47">
        <v>0</v>
      </c>
      <c r="F28" s="48">
        <f t="shared" si="4"/>
        <v>55000</v>
      </c>
      <c r="G28" s="49">
        <f>C28+F28</f>
        <v>763000</v>
      </c>
      <c r="H28" s="196">
        <f t="shared" si="5"/>
        <v>1.312335958005173E-3</v>
      </c>
      <c r="I28" s="14">
        <f t="shared" si="6"/>
        <v>1000</v>
      </c>
    </row>
    <row r="29" spans="1:9">
      <c r="A29" s="53">
        <v>9120</v>
      </c>
      <c r="B29" s="54" t="s">
        <v>54</v>
      </c>
      <c r="C29" s="45">
        <v>21700000</v>
      </c>
      <c r="D29" s="46">
        <v>1308000</v>
      </c>
      <c r="E29" s="47">
        <v>0</v>
      </c>
      <c r="F29" s="48">
        <f t="shared" si="4"/>
        <v>1308000</v>
      </c>
      <c r="G29" s="49">
        <f t="shared" ref="G29:G33" si="7">C29+F29</f>
        <v>23008000</v>
      </c>
      <c r="H29" s="196">
        <f t="shared" si="5"/>
        <v>-1.4227590462120632E-2</v>
      </c>
      <c r="I29" s="14">
        <f t="shared" si="6"/>
        <v>-332073</v>
      </c>
    </row>
    <row r="30" spans="1:9">
      <c r="A30" s="53">
        <v>9230</v>
      </c>
      <c r="B30" s="54" t="s">
        <v>55</v>
      </c>
      <c r="C30" s="45">
        <v>6540000</v>
      </c>
      <c r="D30" s="46">
        <v>1262000</v>
      </c>
      <c r="E30" s="47">
        <v>0</v>
      </c>
      <c r="F30" s="48">
        <f t="shared" si="4"/>
        <v>1262000</v>
      </c>
      <c r="G30" s="49">
        <f t="shared" si="7"/>
        <v>7802000</v>
      </c>
      <c r="H30" s="196">
        <f t="shared" si="5"/>
        <v>3.3514372764604561E-2</v>
      </c>
      <c r="I30" s="14">
        <f t="shared" si="6"/>
        <v>253000</v>
      </c>
    </row>
    <row r="31" spans="1:9">
      <c r="A31" s="53">
        <v>9450</v>
      </c>
      <c r="B31" s="54" t="s">
        <v>56</v>
      </c>
      <c r="C31" s="45">
        <v>10255000</v>
      </c>
      <c r="D31" s="46">
        <v>1096000</v>
      </c>
      <c r="E31" s="47">
        <v>100000</v>
      </c>
      <c r="F31" s="48">
        <f t="shared" si="4"/>
        <v>1196000</v>
      </c>
      <c r="G31" s="49">
        <f t="shared" si="7"/>
        <v>11451000</v>
      </c>
      <c r="H31" s="196">
        <f t="shared" si="5"/>
        <v>6.0670618747684424E-2</v>
      </c>
      <c r="I31" s="14">
        <f t="shared" si="6"/>
        <v>655000</v>
      </c>
    </row>
    <row r="32" spans="1:9">
      <c r="A32" s="61">
        <v>9770</v>
      </c>
      <c r="B32" s="62" t="s">
        <v>57</v>
      </c>
      <c r="C32" s="28">
        <v>381000</v>
      </c>
      <c r="D32" s="29">
        <v>250000</v>
      </c>
      <c r="E32" s="30">
        <v>100000</v>
      </c>
      <c r="F32" s="48">
        <f t="shared" si="4"/>
        <v>350000</v>
      </c>
      <c r="G32" s="49">
        <f t="shared" si="7"/>
        <v>731000</v>
      </c>
      <c r="H32" s="196">
        <f t="shared" si="5"/>
        <v>7.4999999999999956E-2</v>
      </c>
      <c r="I32" s="14">
        <f t="shared" si="6"/>
        <v>51000</v>
      </c>
    </row>
    <row r="33" spans="1:9">
      <c r="A33" s="63">
        <v>8140</v>
      </c>
      <c r="B33" s="64" t="s">
        <v>58</v>
      </c>
      <c r="C33" s="65">
        <v>226000</v>
      </c>
      <c r="D33" s="57">
        <v>350000</v>
      </c>
      <c r="E33" s="66">
        <v>100000</v>
      </c>
      <c r="F33" s="48">
        <f t="shared" si="4"/>
        <v>450000</v>
      </c>
      <c r="G33" s="49">
        <f t="shared" si="7"/>
        <v>676000</v>
      </c>
      <c r="H33" s="196">
        <f t="shared" si="5"/>
        <v>-6.7586206896551704E-2</v>
      </c>
      <c r="I33" s="14">
        <f t="shared" si="6"/>
        <v>-49000</v>
      </c>
    </row>
    <row r="34" spans="1:9" ht="13.2" customHeight="1">
      <c r="A34" s="216" t="s">
        <v>177</v>
      </c>
      <c r="B34" s="217"/>
      <c r="C34" s="191">
        <f>C27/C15-1</f>
        <v>3.9369331263088503E-2</v>
      </c>
      <c r="D34" s="191">
        <f t="shared" ref="D34:G34" si="8">D27/D15-1</f>
        <v>-0.17695238095238097</v>
      </c>
      <c r="E34" s="191">
        <f t="shared" si="8"/>
        <v>0</v>
      </c>
      <c r="F34" s="191">
        <f t="shared" si="8"/>
        <v>-0.16738738738738734</v>
      </c>
      <c r="G34" s="192">
        <f t="shared" si="8"/>
        <v>1.3201816023612034E-2</v>
      </c>
      <c r="H34" s="185"/>
      <c r="I34" s="184"/>
    </row>
    <row r="35" spans="1:9">
      <c r="A35" s="218" t="s">
        <v>178</v>
      </c>
      <c r="B35" s="219"/>
      <c r="C35" s="183">
        <f>C27-C15</f>
        <v>1507927</v>
      </c>
      <c r="D35" s="183">
        <f t="shared" ref="D35:G35" si="9">D27-D15</f>
        <v>-929000</v>
      </c>
      <c r="E35" s="183">
        <f t="shared" si="9"/>
        <v>0</v>
      </c>
      <c r="F35" s="183">
        <f t="shared" si="9"/>
        <v>-929000</v>
      </c>
      <c r="G35" s="186">
        <f t="shared" si="9"/>
        <v>578927</v>
      </c>
      <c r="H35" s="182"/>
      <c r="I35" s="182"/>
    </row>
    <row r="36" spans="1:9">
      <c r="A36" s="187"/>
      <c r="B36" s="187"/>
      <c r="C36" s="188"/>
      <c r="D36" s="188"/>
      <c r="E36" s="188"/>
      <c r="F36" s="188"/>
      <c r="G36" s="189"/>
      <c r="H36" s="190"/>
      <c r="I36" s="4"/>
    </row>
    <row r="37" spans="1:9" s="198" customFormat="1" ht="15.6">
      <c r="A37" s="220" t="s">
        <v>173</v>
      </c>
      <c r="B37" s="220"/>
      <c r="C37" s="220"/>
      <c r="D37" s="220"/>
      <c r="E37" s="220"/>
      <c r="F37" s="220"/>
      <c r="G37" s="220"/>
      <c r="H37" s="220"/>
      <c r="I37" s="199"/>
    </row>
    <row r="38" spans="1:9" ht="61.8">
      <c r="A38" s="138" t="s">
        <v>3</v>
      </c>
      <c r="B38" s="139" t="s">
        <v>4</v>
      </c>
      <c r="C38" s="140" t="s">
        <v>5</v>
      </c>
      <c r="D38" s="210" t="s">
        <v>6</v>
      </c>
      <c r="E38" s="210"/>
      <c r="F38" s="210"/>
      <c r="G38" s="141" t="s">
        <v>7</v>
      </c>
      <c r="H38" s="170" t="s">
        <v>167</v>
      </c>
      <c r="I38" s="171" t="s">
        <v>171</v>
      </c>
    </row>
    <row r="39" spans="1:9" ht="24">
      <c r="A39" s="9">
        <v>11</v>
      </c>
      <c r="B39" s="52" t="s">
        <v>53</v>
      </c>
      <c r="C39" s="25">
        <v>40578500</v>
      </c>
      <c r="D39" s="12">
        <v>4634000</v>
      </c>
      <c r="E39" s="13">
        <v>300000</v>
      </c>
      <c r="F39" s="14">
        <f t="shared" ref="F39:F45" si="10">D39+E39</f>
        <v>4934000</v>
      </c>
      <c r="G39" s="15">
        <f>C39+F39</f>
        <v>45512500</v>
      </c>
      <c r="H39" s="196">
        <f t="shared" ref="H39:H45" si="11">G39/G27-1</f>
        <v>2.4341113186739038E-2</v>
      </c>
      <c r="I39" s="14">
        <f t="shared" ref="I39:I45" si="12">G39-G27</f>
        <v>1081500</v>
      </c>
    </row>
    <row r="40" spans="1:9">
      <c r="A40" s="53">
        <v>1110</v>
      </c>
      <c r="B40" s="54" t="s">
        <v>19</v>
      </c>
      <c r="C40" s="45">
        <v>710000</v>
      </c>
      <c r="D40" s="46">
        <v>55000</v>
      </c>
      <c r="E40" s="47">
        <v>0</v>
      </c>
      <c r="F40" s="48">
        <f t="shared" si="10"/>
        <v>55000</v>
      </c>
      <c r="G40" s="49">
        <f>C40+F40</f>
        <v>765000</v>
      </c>
      <c r="H40" s="196">
        <f t="shared" si="11"/>
        <v>2.6212319790301919E-3</v>
      </c>
      <c r="I40" s="14">
        <f t="shared" si="12"/>
        <v>2000</v>
      </c>
    </row>
    <row r="41" spans="1:9">
      <c r="A41" s="53">
        <v>9120</v>
      </c>
      <c r="B41" s="54" t="s">
        <v>54</v>
      </c>
      <c r="C41" s="45">
        <v>21700000</v>
      </c>
      <c r="D41" s="46">
        <v>1737000</v>
      </c>
      <c r="E41" s="47">
        <v>0</v>
      </c>
      <c r="F41" s="48">
        <f t="shared" si="10"/>
        <v>1737000</v>
      </c>
      <c r="G41" s="49">
        <f t="shared" ref="G41:G45" si="13">C41+F41</f>
        <v>23437000</v>
      </c>
      <c r="H41" s="196">
        <f t="shared" si="11"/>
        <v>1.8645688456189191E-2</v>
      </c>
      <c r="I41" s="14">
        <f t="shared" si="12"/>
        <v>429000</v>
      </c>
    </row>
    <row r="42" spans="1:9">
      <c r="A42" s="53">
        <v>9230</v>
      </c>
      <c r="B42" s="54" t="s">
        <v>55</v>
      </c>
      <c r="C42" s="45">
        <v>6560000</v>
      </c>
      <c r="D42" s="46">
        <v>1162000</v>
      </c>
      <c r="E42" s="47">
        <v>0</v>
      </c>
      <c r="F42" s="48">
        <f t="shared" si="10"/>
        <v>1162000</v>
      </c>
      <c r="G42" s="49">
        <f t="shared" si="13"/>
        <v>7722000</v>
      </c>
      <c r="H42" s="196">
        <f t="shared" si="11"/>
        <v>-1.0253781081773883E-2</v>
      </c>
      <c r="I42" s="14">
        <f t="shared" si="12"/>
        <v>-80000</v>
      </c>
    </row>
    <row r="43" spans="1:9">
      <c r="A43" s="53">
        <v>9450</v>
      </c>
      <c r="B43" s="54" t="s">
        <v>56</v>
      </c>
      <c r="C43" s="45">
        <v>11000000</v>
      </c>
      <c r="D43" s="46">
        <v>1130000</v>
      </c>
      <c r="E43" s="47">
        <v>100000</v>
      </c>
      <c r="F43" s="48">
        <f t="shared" si="10"/>
        <v>1230000</v>
      </c>
      <c r="G43" s="49">
        <f t="shared" si="13"/>
        <v>12230000</v>
      </c>
      <c r="H43" s="196">
        <f t="shared" si="11"/>
        <v>6.8028993101039159E-2</v>
      </c>
      <c r="I43" s="14">
        <f t="shared" si="12"/>
        <v>779000</v>
      </c>
    </row>
    <row r="44" spans="1:9">
      <c r="A44" s="61">
        <v>9770</v>
      </c>
      <c r="B44" s="62" t="s">
        <v>57</v>
      </c>
      <c r="C44" s="28">
        <v>382000</v>
      </c>
      <c r="D44" s="29">
        <v>300000</v>
      </c>
      <c r="E44" s="30">
        <v>100000</v>
      </c>
      <c r="F44" s="48">
        <f t="shared" si="10"/>
        <v>400000</v>
      </c>
      <c r="G44" s="49">
        <f t="shared" si="13"/>
        <v>782000</v>
      </c>
      <c r="H44" s="196">
        <f t="shared" si="11"/>
        <v>6.9767441860465018E-2</v>
      </c>
      <c r="I44" s="14">
        <f t="shared" si="12"/>
        <v>51000</v>
      </c>
    </row>
    <row r="45" spans="1:9">
      <c r="A45" s="63">
        <v>8140</v>
      </c>
      <c r="B45" s="64" t="s">
        <v>58</v>
      </c>
      <c r="C45" s="65">
        <v>226500</v>
      </c>
      <c r="D45" s="57">
        <v>250000</v>
      </c>
      <c r="E45" s="66">
        <v>100000</v>
      </c>
      <c r="F45" s="48">
        <f t="shared" si="10"/>
        <v>350000</v>
      </c>
      <c r="G45" s="49">
        <f t="shared" si="13"/>
        <v>576500</v>
      </c>
      <c r="H45" s="196">
        <f t="shared" si="11"/>
        <v>-0.14718934911242598</v>
      </c>
      <c r="I45" s="14">
        <f t="shared" si="12"/>
        <v>-99500</v>
      </c>
    </row>
    <row r="46" spans="1:9" ht="13.2" customHeight="1">
      <c r="A46" s="216" t="s">
        <v>182</v>
      </c>
      <c r="B46" s="217"/>
      <c r="C46" s="191">
        <f>C39/C27-1</f>
        <v>1.9304194925898077E-2</v>
      </c>
      <c r="D46" s="191">
        <f>D39/D27-1</f>
        <v>7.2436935894468979E-2</v>
      </c>
      <c r="E46" s="191">
        <f>E39/E27-1</f>
        <v>0</v>
      </c>
      <c r="F46" s="191">
        <f>F39/F27-1</f>
        <v>6.7734256654403913E-2</v>
      </c>
      <c r="G46" s="192">
        <f>G39/G27-1</f>
        <v>2.4341113186739038E-2</v>
      </c>
      <c r="H46" s="185"/>
      <c r="I46" s="184"/>
    </row>
    <row r="47" spans="1:9">
      <c r="A47" s="218" t="s">
        <v>183</v>
      </c>
      <c r="B47" s="219"/>
      <c r="C47" s="183">
        <f>C39-C27</f>
        <v>768500</v>
      </c>
      <c r="D47" s="183">
        <f t="shared" ref="D47:G47" si="14">D39-D27</f>
        <v>313000</v>
      </c>
      <c r="E47" s="183">
        <f t="shared" si="14"/>
        <v>0</v>
      </c>
      <c r="F47" s="183">
        <f t="shared" si="14"/>
        <v>313000</v>
      </c>
      <c r="G47" s="186">
        <f t="shared" si="14"/>
        <v>1081500</v>
      </c>
      <c r="H47" s="182"/>
      <c r="I47" s="182"/>
    </row>
  </sheetData>
  <mergeCells count="14">
    <mergeCell ref="D3:F3"/>
    <mergeCell ref="D14:F14"/>
    <mergeCell ref="A2:J2"/>
    <mergeCell ref="A46:B46"/>
    <mergeCell ref="A47:B47"/>
    <mergeCell ref="A25:H25"/>
    <mergeCell ref="A37:H37"/>
    <mergeCell ref="A13:I13"/>
    <mergeCell ref="A23:B23"/>
    <mergeCell ref="A22:B22"/>
    <mergeCell ref="A34:B34"/>
    <mergeCell ref="A35:B35"/>
    <mergeCell ref="D26:F26"/>
    <mergeCell ref="D38:F38"/>
  </mergeCells>
  <pageMargins left="7.874015748031496E-2" right="7.874015748031496E-2" top="7.874015748031496E-2" bottom="7.874015748031496E-2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Tavanet MASR 21-23</vt:lpstr>
      <vt:lpstr>Tav 21-23 Analize</vt:lpstr>
      <vt:lpstr>'Tavanet MASR 21-23'!Print_Area</vt:lpstr>
      <vt:lpstr>'Tavanet MASR 21-23'!Print_Titles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 Dhaskali</dc:creator>
  <cp:lastModifiedBy>Florian Nurce</cp:lastModifiedBy>
  <cp:lastPrinted>2020-09-25T08:43:05Z</cp:lastPrinted>
  <dcterms:created xsi:type="dcterms:W3CDTF">2020-07-16T09:16:38Z</dcterms:created>
  <dcterms:modified xsi:type="dcterms:W3CDTF">2020-09-29T09:47:58Z</dcterms:modified>
</cp:coreProperties>
</file>